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2300" tabRatio="852" activeTab="0"/>
  </bookViews>
  <sheets>
    <sheet name="kopējais piedāvājums" sheetId="1" r:id="rId1"/>
    <sheet name="Kopsavilkums" sheetId="2" r:id="rId2"/>
    <sheet name="1_metodisk_kabNr1" sheetId="3" r:id="rId3"/>
    <sheet name="2_metod_kabNr2" sheetId="4" r:id="rId4"/>
    <sheet name="3_zim_studNr1" sheetId="5" r:id="rId5"/>
    <sheet name="4_zim_studNr2" sheetId="6" r:id="rId6"/>
    <sheet name="5_datorklase" sheetId="7" r:id="rId7"/>
    <sheet name="6_fizikas_kab" sheetId="8" r:id="rId8"/>
    <sheet name="7_biblioteka" sheetId="9" r:id="rId9"/>
    <sheet name="8_sportzale_C" sheetId="10" r:id="rId10"/>
    <sheet name="9_sportzale_vent" sheetId="11" r:id="rId11"/>
    <sheet name="10_EL" sheetId="12" r:id="rId12"/>
  </sheets>
  <definedNames>
    <definedName name="_xlnm.Print_Titles" localSheetId="2">'1_metodisk_kabNr1'!$7:$8</definedName>
    <definedName name="_xlnm.Print_Titles" localSheetId="11">'10_EL'!$6:$7</definedName>
    <definedName name="_xlnm.Print_Titles" localSheetId="3">'2_metod_kabNr2'!$6:$7</definedName>
    <definedName name="_xlnm.Print_Titles" localSheetId="4">'3_zim_studNr1'!$7:$8</definedName>
    <definedName name="_xlnm.Print_Titles" localSheetId="5">'4_zim_studNr2'!$6:$7</definedName>
    <definedName name="_xlnm.Print_Titles" localSheetId="6">'5_datorklase'!$6:$7</definedName>
    <definedName name="_xlnm.Print_Titles" localSheetId="7">'6_fizikas_kab'!$6:$7</definedName>
    <definedName name="_xlnm.Print_Titles" localSheetId="8">'7_biblioteka'!$7:$8</definedName>
    <definedName name="_xlnm.Print_Titles" localSheetId="9">'8_sportzale_C'!$7:$8</definedName>
    <definedName name="_xlnm.Print_Titles" localSheetId="10">'9_sportzale_vent'!$7:$8</definedName>
  </definedNames>
  <calcPr fullCalcOnLoad="1"/>
</workbook>
</file>

<file path=xl/sharedStrings.xml><?xml version="1.0" encoding="utf-8"?>
<sst xmlns="http://schemas.openxmlformats.org/spreadsheetml/2006/main" count="1446" uniqueCount="349">
  <si>
    <t>Būves nosaukums</t>
  </si>
  <si>
    <t>Nr.p/k</t>
  </si>
  <si>
    <t>Objekta nosaukums</t>
  </si>
  <si>
    <t>Objekta izmaksas Eur</t>
  </si>
  <si>
    <t>Kopā</t>
  </si>
  <si>
    <t>PVN 21%</t>
  </si>
  <si>
    <t xml:space="preserve"> </t>
  </si>
  <si>
    <t>Objekta adrese</t>
  </si>
  <si>
    <t>Kods</t>
  </si>
  <si>
    <t>Darba veida vai konstruktīva</t>
  </si>
  <si>
    <t>Tames</t>
  </si>
  <si>
    <t>Tai skaitā</t>
  </si>
  <si>
    <t>Darba</t>
  </si>
  <si>
    <t>Tāmes Nr.</t>
  </si>
  <si>
    <t>elementa nosaukums</t>
  </si>
  <si>
    <t>izmaksas Eur</t>
  </si>
  <si>
    <t>darba alga Eur</t>
  </si>
  <si>
    <t>materiāli Eur</t>
  </si>
  <si>
    <t>mehān. Eur</t>
  </si>
  <si>
    <t>ietilpība     c/h</t>
  </si>
  <si>
    <t>Virsizdevumi</t>
  </si>
  <si>
    <t>Peļņa</t>
  </si>
  <si>
    <t>Vienības izmaksas</t>
  </si>
  <si>
    <t>Kopā uz visu apjomu</t>
  </si>
  <si>
    <t>laika norma c/h</t>
  </si>
  <si>
    <t>darba ietilpība   c/h</t>
  </si>
  <si>
    <t>m</t>
  </si>
  <si>
    <t>Nr. p.k.</t>
  </si>
  <si>
    <t>Kopā ar PVN</t>
  </si>
  <si>
    <t>Griesti</t>
  </si>
  <si>
    <t>darba samak. likme ar soc.n.eur/h</t>
  </si>
  <si>
    <t>būvizstrādājumi</t>
  </si>
  <si>
    <t xml:space="preserve">darba alga </t>
  </si>
  <si>
    <t xml:space="preserve">Summa </t>
  </si>
  <si>
    <t>darba alga</t>
  </si>
  <si>
    <t>Būvdarbu nosaukums</t>
  </si>
  <si>
    <t>mehānismi</t>
  </si>
  <si>
    <t>daudzums</t>
  </si>
  <si>
    <t>mērvienība</t>
  </si>
  <si>
    <t>gab.</t>
  </si>
  <si>
    <t>Pavisam kopā</t>
  </si>
  <si>
    <t>Tiešās izmaksas kopā, t.sk. darba devēja sociālais nodoklis (24,09%)</t>
  </si>
  <si>
    <t>l</t>
  </si>
  <si>
    <t>kg</t>
  </si>
  <si>
    <t>gab</t>
  </si>
  <si>
    <t>Lokālā tāme Nr.1</t>
  </si>
  <si>
    <t>Demontāžas darbi</t>
  </si>
  <si>
    <t>Lokālā tāme Nr.2</t>
  </si>
  <si>
    <t>Grīdas</t>
  </si>
  <si>
    <t>Sienas</t>
  </si>
  <si>
    <t>Citi darbi</t>
  </si>
  <si>
    <t>baloni</t>
  </si>
  <si>
    <t>Lokālā tāme Nr.3</t>
  </si>
  <si>
    <t>Lokālā tāme Nr.4</t>
  </si>
  <si>
    <t>Lokālā tāme Nr.5</t>
  </si>
  <si>
    <t>Lokālā tāme Nr.6</t>
  </si>
  <si>
    <t>Durvis</t>
  </si>
  <si>
    <t>kpl.</t>
  </si>
  <si>
    <t>Lokālā tāme Nr.7</t>
  </si>
  <si>
    <t>vietas</t>
  </si>
  <si>
    <t>flakoni</t>
  </si>
  <si>
    <t>Lokālā tāme Nr.8</t>
  </si>
  <si>
    <t>Ventilācija</t>
  </si>
  <si>
    <t>obj.</t>
  </si>
  <si>
    <t>Lokālā tāme Nr.9</t>
  </si>
  <si>
    <t>Sadalnes</t>
  </si>
  <si>
    <t>Kabeļu izstrādājumi</t>
  </si>
  <si>
    <t>Instalācijas materiāli</t>
  </si>
  <si>
    <t>Griestu gaismekļi</t>
  </si>
  <si>
    <t xml:space="preserve">Kopsavilkuma aprēķins </t>
  </si>
  <si>
    <t>Lokāla tāme Nr.1</t>
  </si>
  <si>
    <t>Lokāla tāme Nr.2</t>
  </si>
  <si>
    <t>Lokāla tāme Nr.3</t>
  </si>
  <si>
    <t>Lokāla tāme Nr.4</t>
  </si>
  <si>
    <t>Lokāla tāme Nr.5</t>
  </si>
  <si>
    <t>Lokāla tāme Nr.6</t>
  </si>
  <si>
    <t>Lokāla tāme Nr.7</t>
  </si>
  <si>
    <t>Lokāla tāme Nr.9</t>
  </si>
  <si>
    <t>Lokāla tāme Nr.10</t>
  </si>
  <si>
    <t>Metodiska kabineta Nr.1 remonts</t>
  </si>
  <si>
    <t>Būvgružu iekraušana un aizvešana (2. stāvs)</t>
  </si>
  <si>
    <t>Metodiska kabineta Nr.2 remonts</t>
  </si>
  <si>
    <t>Zīmēšanas gleznošanas studijas Nr.1 remonts</t>
  </si>
  <si>
    <t>Būvgružu iekraušana un aizvešana (4. stāvs)</t>
  </si>
  <si>
    <t>Elektroinstalācija</t>
  </si>
  <si>
    <t>Zīmēšanas gleznošanas studijas Nr.2 remonts</t>
  </si>
  <si>
    <t>Datorklases remonts</t>
  </si>
  <si>
    <t xml:space="preserve">   </t>
  </si>
  <si>
    <t>Fizikas kabineta remonts</t>
  </si>
  <si>
    <t>Ūdens apgāde un kanalizācija</t>
  </si>
  <si>
    <t>Bibliotēkas remonts</t>
  </si>
  <si>
    <t>Būvgružu iekraušana un aizvešana (3. stāvs)</t>
  </si>
  <si>
    <t>Sporta zāles vispārceltniecības darbi.</t>
  </si>
  <si>
    <t>Apkures risinājumi</t>
  </si>
  <si>
    <t>Griestu virsmas sagatavošana, gruntēšana, špaktelēšana, slīpēšana (ieskaitot siju konstrukcijas) (esošais griestu balsināšanas materiāls- krīts)</t>
  </si>
  <si>
    <t>Logi</t>
  </si>
  <si>
    <t>Būvkonstrukciju izbūve ventilācijas iekārtām</t>
  </si>
  <si>
    <t>t</t>
  </si>
  <si>
    <t>obj</t>
  </si>
  <si>
    <t>Sporta zāles ventilācija</t>
  </si>
  <si>
    <t>Elektroapgāde sporta zālei un apgaismes ķermeņi remontējamiem kabinetiem</t>
  </si>
  <si>
    <t>Lokālā tāme Nr.10</t>
  </si>
  <si>
    <t>Vestibila stendu izgaismošanai</t>
  </si>
  <si>
    <t>Apgaismojums kabinetos</t>
  </si>
  <si>
    <t>Kondicionieris/sildītājs</t>
  </si>
  <si>
    <t>Kondicioniera/sildītāja montāža</t>
  </si>
  <si>
    <t>Lokāla tāme Nr.8</t>
  </si>
  <si>
    <t>Sporta zāles vispārceltniecības darbi</t>
  </si>
  <si>
    <t>PVN</t>
  </si>
  <si>
    <r>
      <rPr>
        <b/>
        <sz val="8"/>
        <rFont val="Century Gothic"/>
        <family val="2"/>
      </rPr>
      <t xml:space="preserve">Darbs: </t>
    </r>
    <r>
      <rPr>
        <sz val="8"/>
        <rFont val="Century Gothic"/>
        <family val="2"/>
      </rPr>
      <t>Esošā linoleja demontāža, būvgružu izvākšana un aizvešana uz atkritumu poligonu</t>
    </r>
  </si>
  <si>
    <r>
      <t>m</t>
    </r>
    <r>
      <rPr>
        <vertAlign val="superscript"/>
        <sz val="8"/>
        <rFont val="Century Gothic"/>
        <family val="2"/>
      </rPr>
      <t>2</t>
    </r>
  </si>
  <si>
    <r>
      <rPr>
        <b/>
        <sz val="8"/>
        <rFont val="Century Gothic"/>
        <family val="2"/>
      </rPr>
      <t xml:space="preserve">Darbs: </t>
    </r>
    <r>
      <rPr>
        <sz val="8"/>
        <rFont val="Century Gothic"/>
        <family val="2"/>
      </rPr>
      <t>Esošo grīdlīstu demontāža, būvgružu izvākšana un aizvešana uz atkritumu poligonu</t>
    </r>
  </si>
  <si>
    <r>
      <rPr>
        <b/>
        <sz val="8"/>
        <rFont val="Century Gothic"/>
        <family val="2"/>
      </rPr>
      <t xml:space="preserve">Darbs: </t>
    </r>
    <r>
      <rPr>
        <sz val="8"/>
        <rFont val="Century Gothic"/>
        <family val="2"/>
      </rPr>
      <t>Elektroinstilācijas demontāža (četri bloki- četras rozetes), būvgružu izvākšana un aizvešana uz atkritumu poligonu</t>
    </r>
  </si>
  <si>
    <r>
      <rPr>
        <b/>
        <sz val="8"/>
        <rFont val="Century Gothic"/>
        <family val="2"/>
      </rPr>
      <t xml:space="preserve">Darbs: </t>
    </r>
    <r>
      <rPr>
        <sz val="8"/>
        <rFont val="Century Gothic"/>
        <family val="2"/>
      </rPr>
      <t>Esošo gaismas slēdžu demontāža, būvgružu izvākšana un aizvešana uz atkritumu poligonu</t>
    </r>
  </si>
  <si>
    <r>
      <rPr>
        <b/>
        <sz val="8"/>
        <rFont val="Century Gothic"/>
        <family val="2"/>
      </rPr>
      <t xml:space="preserve">Darbs: </t>
    </r>
    <r>
      <rPr>
        <sz val="8"/>
        <rFont val="Century Gothic"/>
        <family val="2"/>
      </rPr>
      <t>Esošo gaismas ķermeņu demontāža, būvgružu izvākšana un aizvešana uz atkritumu poligonu</t>
    </r>
  </si>
  <si>
    <r>
      <t>m</t>
    </r>
    <r>
      <rPr>
        <vertAlign val="superscript"/>
        <sz val="8"/>
        <rFont val="Century Gothic"/>
        <family val="2"/>
      </rPr>
      <t>3</t>
    </r>
  </si>
  <si>
    <r>
      <rPr>
        <b/>
        <sz val="8"/>
        <rFont val="Century Gothic"/>
        <family val="2"/>
      </rPr>
      <t xml:space="preserve">Darbs: </t>
    </r>
    <r>
      <rPr>
        <sz val="8"/>
        <rFont val="Century Gothic"/>
        <family val="2"/>
      </rPr>
      <t>Griestu virsmas sagatavošana, gruntēšana, špaktelēšana, slīpēšana ieskaitot griestu karnīzes</t>
    </r>
  </si>
  <si>
    <r>
      <rPr>
        <b/>
        <i/>
        <sz val="8"/>
        <rFont val="Century Gothic"/>
        <family val="2"/>
      </rPr>
      <t>Materiāli:</t>
    </r>
    <r>
      <rPr>
        <i/>
        <sz val="8"/>
        <rFont val="Century Gothic"/>
        <family val="2"/>
      </rPr>
      <t xml:space="preserve"> špaktelis Vetonit LR vai analogs</t>
    </r>
  </si>
  <si>
    <r>
      <rPr>
        <b/>
        <sz val="8"/>
        <rFont val="Century Gothic"/>
        <family val="2"/>
      </rPr>
      <t xml:space="preserve">Materiāli: </t>
    </r>
    <r>
      <rPr>
        <i/>
        <sz val="8"/>
        <rFont val="Century Gothic"/>
        <family val="2"/>
      </rPr>
      <t>Knauf Tiefengrunt</t>
    </r>
    <r>
      <rPr>
        <sz val="8"/>
        <rFont val="Century Gothic"/>
        <family val="2"/>
      </rPr>
      <t xml:space="preserve"> vai analoga grunts</t>
    </r>
  </si>
  <si>
    <r>
      <rPr>
        <b/>
        <i/>
        <sz val="8"/>
        <rFont val="Century Gothic"/>
        <family val="2"/>
      </rPr>
      <t>Materiāli:</t>
    </r>
    <r>
      <rPr>
        <i/>
        <sz val="8"/>
        <rFont val="Century Gothic"/>
        <family val="2"/>
      </rPr>
      <t xml:space="preserve"> Smilšpapīrs</t>
    </r>
  </si>
  <si>
    <r>
      <rPr>
        <b/>
        <sz val="8"/>
        <rFont val="Century Gothic"/>
        <family val="2"/>
      </rPr>
      <t xml:space="preserve">Darbs: </t>
    </r>
    <r>
      <rPr>
        <sz val="8"/>
        <rFont val="Century Gothic"/>
        <family val="2"/>
      </rPr>
      <t>Griestu gruntēšana ar gruntskrāsu un krāsošana ar krāsu divas reizes</t>
    </r>
  </si>
  <si>
    <r>
      <rPr>
        <b/>
        <i/>
        <sz val="8"/>
        <rFont val="Century Gothic"/>
        <family val="2"/>
      </rPr>
      <t xml:space="preserve">Materiāli: </t>
    </r>
    <r>
      <rPr>
        <i/>
        <sz val="8"/>
        <rFont val="Century Gothic"/>
        <family val="2"/>
      </rPr>
      <t>Grunts Bindo Base vai analogs</t>
    </r>
  </si>
  <si>
    <r>
      <rPr>
        <b/>
        <i/>
        <sz val="8"/>
        <rFont val="Century Gothic"/>
        <family val="2"/>
      </rPr>
      <t xml:space="preserve">Materiāli: </t>
    </r>
    <r>
      <rPr>
        <i/>
        <sz val="8"/>
        <rFont val="Century Gothic"/>
        <family val="2"/>
      </rPr>
      <t>Krāsa INNETAK vai analogs</t>
    </r>
  </si>
  <si>
    <r>
      <rPr>
        <b/>
        <sz val="8"/>
        <rFont val="Century Gothic"/>
        <family val="2"/>
      </rPr>
      <t xml:space="preserve">Darbs: </t>
    </r>
    <r>
      <rPr>
        <sz val="8"/>
        <rFont val="Century Gothic"/>
        <family val="2"/>
      </rPr>
      <t>Sienu špaktelēšana, slīpēšana, gruntēšana, ieskaitot logu ailu un durvju ailu malas, pilnu plakni iestrādājot ar stiklšķiedras sietu</t>
    </r>
  </si>
  <si>
    <r>
      <rPr>
        <b/>
        <sz val="8"/>
        <rFont val="Century Gothic"/>
        <family val="2"/>
      </rPr>
      <t>Darbs:</t>
    </r>
    <r>
      <rPr>
        <sz val="8"/>
        <rFont val="Century Gothic"/>
        <family val="2"/>
      </rPr>
      <t xml:space="preserve"> Sienu krāsošana ar gruntskrāsu, krāsošana uzklājot krāsu divas reizes, ieskaitot logu ailu un durvju ailu malas.</t>
    </r>
  </si>
  <si>
    <r>
      <rPr>
        <b/>
        <i/>
        <sz val="8"/>
        <rFont val="Century Gothic"/>
        <family val="2"/>
      </rPr>
      <t xml:space="preserve">Materiāli: </t>
    </r>
    <r>
      <rPr>
        <i/>
        <sz val="8"/>
        <rFont val="Century Gothic"/>
        <family val="2"/>
      </rPr>
      <t>Grunts sienām Bindo Base vai analogs</t>
    </r>
  </si>
  <si>
    <r>
      <rPr>
        <b/>
        <sz val="8"/>
        <rFont val="Century Gothic"/>
        <family val="2"/>
      </rPr>
      <t xml:space="preserve">Materiāli: </t>
    </r>
    <r>
      <rPr>
        <sz val="8"/>
        <rFont val="Century Gothic"/>
        <family val="2"/>
      </rPr>
      <t xml:space="preserve">Krāsa sienām, ūdensizturīga, </t>
    </r>
    <r>
      <rPr>
        <i/>
        <sz val="8"/>
        <rFont val="Century Gothic"/>
        <family val="2"/>
      </rPr>
      <t>Bindo 7</t>
    </r>
    <r>
      <rPr>
        <sz val="8"/>
        <rFont val="Century Gothic"/>
        <family val="2"/>
      </rPr>
      <t xml:space="preserve"> vai analogs</t>
    </r>
  </si>
  <si>
    <r>
      <rPr>
        <b/>
        <sz val="8"/>
        <rFont val="Century Gothic"/>
        <family val="2"/>
      </rPr>
      <t xml:space="preserve">Darbs: </t>
    </r>
    <r>
      <rPr>
        <sz val="8"/>
        <rFont val="Century Gothic"/>
        <family val="2"/>
      </rPr>
      <t>Palodžu špaktelēšana, slīpēšana un krāsošana divas reizes (Palodzes garums=2000mm, platums 300m)</t>
    </r>
  </si>
  <si>
    <r>
      <rPr>
        <b/>
        <sz val="8"/>
        <rFont val="Century Gothic"/>
        <family val="2"/>
      </rPr>
      <t xml:space="preserve">Materiāli: </t>
    </r>
    <r>
      <rPr>
        <i/>
        <sz val="8"/>
        <rFont val="Century Gothic"/>
        <family val="2"/>
      </rPr>
      <t>VIVACOLOR Snickeri</t>
    </r>
    <r>
      <rPr>
        <sz val="8"/>
        <rFont val="Century Gothic"/>
        <family val="2"/>
      </rPr>
      <t xml:space="preserve"> špakteļtepe iekšdarbiem vai analoga</t>
    </r>
  </si>
  <si>
    <r>
      <rPr>
        <b/>
        <sz val="8"/>
        <rFont val="Century Gothic"/>
        <family val="2"/>
      </rPr>
      <t xml:space="preserve">Materiāli: </t>
    </r>
    <r>
      <rPr>
        <i/>
        <sz val="8"/>
        <rFont val="Century Gothic"/>
        <family val="2"/>
      </rPr>
      <t>Vivacolor SPECIAL WINDOW</t>
    </r>
    <r>
      <rPr>
        <sz val="8"/>
        <rFont val="Century Gothic"/>
        <family val="2"/>
      </rPr>
      <t xml:space="preserve"> Alkīda krāsa vai analoga (toni sakaņot ar pasūtītāju)</t>
    </r>
  </si>
  <si>
    <r>
      <rPr>
        <b/>
        <sz val="8"/>
        <rFont val="Century Gothic"/>
        <family val="2"/>
      </rPr>
      <t xml:space="preserve">Materiāli: </t>
    </r>
    <r>
      <rPr>
        <sz val="8"/>
        <rFont val="Century Gothic"/>
        <family val="2"/>
      </rPr>
      <t>Smilšpapīrs</t>
    </r>
  </si>
  <si>
    <r>
      <rPr>
        <b/>
        <sz val="8"/>
        <rFont val="Century Gothic"/>
        <family val="2"/>
      </rPr>
      <t xml:space="preserve">Darbs: </t>
    </r>
    <r>
      <rPr>
        <sz val="8"/>
        <rFont val="Century Gothic"/>
        <family val="2"/>
      </rPr>
      <t>Radiatoru parkrāsošana (sekciju tipa čuguna radiatori ar garumu 800mm)</t>
    </r>
  </si>
  <si>
    <r>
      <rPr>
        <b/>
        <sz val="8"/>
        <rFont val="Century Gothic"/>
        <family val="2"/>
      </rPr>
      <t xml:space="preserve">Materiāli: </t>
    </r>
    <r>
      <rPr>
        <i/>
        <sz val="8"/>
        <rFont val="Century Gothic"/>
        <family val="2"/>
      </rPr>
      <t>Vivacolor SPECIAL RADIATOR</t>
    </r>
    <r>
      <rPr>
        <sz val="8"/>
        <rFont val="Century Gothic"/>
        <family val="2"/>
      </rPr>
      <t xml:space="preserve"> Alkīda krāsa radiatoriem vai analoga</t>
    </r>
  </si>
  <si>
    <r>
      <rPr>
        <b/>
        <sz val="8"/>
        <rFont val="Century Gothic"/>
        <family val="2"/>
      </rPr>
      <t xml:space="preserve">Darbs un materiāli: </t>
    </r>
    <r>
      <rPr>
        <sz val="8"/>
        <rFont val="Century Gothic"/>
        <family val="2"/>
      </rPr>
      <t>Ventilācijas restes montāža 250x150mm (krāsas toni saskaņot ar pasūtītāju)</t>
    </r>
  </si>
  <si>
    <r>
      <rPr>
        <b/>
        <sz val="8"/>
        <rFont val="Century Gothic"/>
        <family val="2"/>
      </rPr>
      <t xml:space="preserve">Darbs: </t>
    </r>
    <r>
      <rPr>
        <sz val="8"/>
        <rFont val="Century Gothic"/>
        <family val="2"/>
      </rPr>
      <t>Apkures caruļu krāsošana</t>
    </r>
  </si>
  <si>
    <r>
      <rPr>
        <b/>
        <sz val="8"/>
        <rFont val="Century Gothic"/>
        <family val="2"/>
      </rPr>
      <t xml:space="preserve">Darbs: </t>
    </r>
    <r>
      <rPr>
        <sz val="8"/>
        <rFont val="Century Gothic"/>
        <family val="2"/>
      </rPr>
      <t>Grīdas virsmas gruntēšana</t>
    </r>
  </si>
  <si>
    <r>
      <rPr>
        <b/>
        <sz val="8"/>
        <rFont val="Century Gothic"/>
        <family val="2"/>
      </rPr>
      <t xml:space="preserve">Materiāli: </t>
    </r>
    <r>
      <rPr>
        <i/>
        <sz val="8"/>
        <rFont val="Century Gothic"/>
        <family val="2"/>
      </rPr>
      <t>Tifgrunt</t>
    </r>
    <r>
      <rPr>
        <sz val="8"/>
        <rFont val="Century Gothic"/>
        <family val="2"/>
      </rPr>
      <t xml:space="preserve"> vai analoga grunts</t>
    </r>
  </si>
  <si>
    <r>
      <rPr>
        <b/>
        <sz val="8"/>
        <rFont val="Century Gothic"/>
        <family val="2"/>
      </rPr>
      <t xml:space="preserve">Darbs un materiāli: </t>
    </r>
    <r>
      <rPr>
        <sz val="8"/>
        <rFont val="Century Gothic"/>
        <family val="2"/>
      </rPr>
      <t>Linoleja ieklāšana un šuvju metināšana</t>
    </r>
  </si>
  <si>
    <r>
      <rPr>
        <b/>
        <sz val="8"/>
        <rFont val="Century Gothic"/>
        <family val="2"/>
      </rPr>
      <t xml:space="preserve">Darbs un materiāli: </t>
    </r>
    <r>
      <rPr>
        <sz val="8"/>
        <rFont val="Century Gothic"/>
        <family val="2"/>
      </rPr>
      <t>Krāsota priedes koka grīdlīste (toni saskaņot ar pasūtītāju), izmērs- 16x95mm, forma- taisna ar noapaļotu malu, veikt montāžu</t>
    </r>
  </si>
  <si>
    <r>
      <rPr>
        <b/>
        <sz val="8"/>
        <rFont val="Century Gothic"/>
        <family val="2"/>
      </rPr>
      <t>Darbs:</t>
    </r>
    <r>
      <rPr>
        <sz val="8"/>
        <rFont val="Century Gothic"/>
        <family val="2"/>
      </rPr>
      <t xml:space="preserve"> Esošo durvju virsmas špaktelēšana, slīpēšana, gruntēšana, krāsošana divas reizes no abām pusēm,durvis ir ar stiklojumu</t>
    </r>
  </si>
  <si>
    <r>
      <rPr>
        <b/>
        <sz val="8"/>
        <rFont val="Century Gothic"/>
        <family val="2"/>
      </rPr>
      <t xml:space="preserve">Darbs un materiāli: </t>
    </r>
    <r>
      <rPr>
        <sz val="8"/>
        <rFont val="Century Gothic"/>
        <family val="2"/>
      </rPr>
      <t>Furnitūras maiņa divviru durvīm (4 enģes, rokturis ar slēdzeni,  atslēgas serdene)</t>
    </r>
  </si>
  <si>
    <r>
      <rPr>
        <b/>
        <sz val="8"/>
        <rFont val="Century Gothic"/>
        <family val="2"/>
      </rPr>
      <t>Darbs un materiāli:</t>
    </r>
    <r>
      <rPr>
        <sz val="8"/>
        <rFont val="Century Gothic"/>
        <family val="2"/>
      </rPr>
      <t xml:space="preserve"> Z/a rozešu bloks ar piecām ligzdām uzstādīšana (četras rozetes + viena interneta spraudņa ligzda) </t>
    </r>
    <r>
      <rPr>
        <i/>
        <sz val="8"/>
        <rFont val="Century Gothic"/>
        <family val="2"/>
      </rPr>
      <t>Siemens</t>
    </r>
    <r>
      <rPr>
        <sz val="8"/>
        <rFont val="Century Gothic"/>
        <family val="2"/>
      </rPr>
      <t xml:space="preserve"> vai analogs</t>
    </r>
  </si>
  <si>
    <r>
      <rPr>
        <b/>
        <sz val="8"/>
        <rFont val="Century Gothic"/>
        <family val="2"/>
      </rPr>
      <t xml:space="preserve">Darbs un materiāli: </t>
    </r>
    <r>
      <rPr>
        <sz val="8"/>
        <rFont val="Century Gothic"/>
        <family val="2"/>
      </rPr>
      <t xml:space="preserve">Z/a gaismas slēdzis uzstādīšana, </t>
    </r>
    <r>
      <rPr>
        <i/>
        <sz val="8"/>
        <rFont val="Century Gothic"/>
        <family val="2"/>
      </rPr>
      <t>Siemens</t>
    </r>
    <r>
      <rPr>
        <sz val="8"/>
        <rFont val="Century Gothic"/>
        <family val="2"/>
      </rPr>
      <t xml:space="preserve"> vai analogs</t>
    </r>
  </si>
  <si>
    <r>
      <rPr>
        <b/>
        <sz val="8"/>
        <rFont val="Century Gothic"/>
        <family val="2"/>
      </rPr>
      <t>Darbs un materiāli:</t>
    </r>
    <r>
      <rPr>
        <sz val="8"/>
        <rFont val="Century Gothic"/>
        <family val="2"/>
      </rPr>
      <t xml:space="preserve"> Kabeļu ievilkšana sienas rozetēm no nozarkārbas</t>
    </r>
  </si>
  <si>
    <r>
      <rPr>
        <b/>
        <sz val="8"/>
        <rFont val="Century Gothic"/>
        <family val="2"/>
      </rPr>
      <t xml:space="preserve">Materiāli: </t>
    </r>
    <r>
      <rPr>
        <sz val="8"/>
        <rFont val="Century Gothic"/>
        <family val="2"/>
      </rPr>
      <t xml:space="preserve">Kabelis ar vara dzīslām </t>
    </r>
    <r>
      <rPr>
        <i/>
        <sz val="8"/>
        <rFont val="Century Gothic"/>
        <family val="2"/>
      </rPr>
      <t>NYM-J-3x2,5mm²</t>
    </r>
  </si>
  <si>
    <r>
      <rPr>
        <b/>
        <sz val="8"/>
        <rFont val="Century Gothic"/>
        <family val="2"/>
      </rPr>
      <t xml:space="preserve">Darbs un materiāli: </t>
    </r>
    <r>
      <rPr>
        <sz val="8"/>
        <rFont val="Century Gothic"/>
        <family val="2"/>
      </rPr>
      <t>Rievu izkalšana sienās un aizdare</t>
    </r>
  </si>
  <si>
    <r>
      <rPr>
        <b/>
        <sz val="8"/>
        <rFont val="Century Gothic"/>
        <family val="2"/>
      </rPr>
      <t xml:space="preserve">Darbs: </t>
    </r>
    <r>
      <rPr>
        <sz val="8"/>
        <rFont val="Century Gothic"/>
        <family val="2"/>
      </rPr>
      <t>Esošo žalūziju noņemšana un uzglabāšana, pēc būvdarbiem to uzstādīšana</t>
    </r>
  </si>
  <si>
    <r>
      <rPr>
        <b/>
        <sz val="8"/>
        <rFont val="Century Gothic"/>
        <family val="2"/>
      </rPr>
      <t xml:space="preserve">Darbs: </t>
    </r>
    <r>
      <rPr>
        <sz val="8"/>
        <rFont val="Century Gothic"/>
        <family val="2"/>
      </rPr>
      <t>Telpu iztīrīšana, uzkopšana pēc būvdarbu veikšanas</t>
    </r>
  </si>
  <si>
    <r>
      <rPr>
        <b/>
        <sz val="8"/>
        <rFont val="Century Gothic"/>
        <family val="2"/>
      </rPr>
      <t xml:space="preserve">Darbs un materiāli: </t>
    </r>
    <r>
      <rPr>
        <sz val="8"/>
        <rFont val="Century Gothic"/>
        <family val="2"/>
      </rPr>
      <t>Grīdas pamatnes labošana</t>
    </r>
  </si>
  <si>
    <r>
      <rPr>
        <b/>
        <sz val="8"/>
        <rFont val="Century Gothic"/>
        <family val="2"/>
      </rPr>
      <t xml:space="preserve">Darbs: </t>
    </r>
    <r>
      <rPr>
        <sz val="8"/>
        <rFont val="Century Gothic"/>
        <family val="2"/>
      </rPr>
      <t>Kabeļu ievilkšana grīdas rozetēm (gofrās) veidojot 5 grīdas atveres lūkas ar aizveramu  un atveramu vāku.</t>
    </r>
  </si>
  <si>
    <r>
      <rPr>
        <b/>
        <sz val="8"/>
        <rFont val="Century Gothic"/>
        <family val="2"/>
      </rPr>
      <t xml:space="preserve">Darbs un materiāli: </t>
    </r>
    <r>
      <rPr>
        <sz val="8"/>
        <rFont val="Century Gothic"/>
        <family val="2"/>
      </rPr>
      <t>Grīdā iebūvējamo rozešu bloks Bodensteckdose "Art. Nr. 8808-Bnw" vai analogs uzstādīšana</t>
    </r>
  </si>
  <si>
    <r>
      <rPr>
        <b/>
        <sz val="8"/>
        <rFont val="Century Gothic"/>
        <family val="2"/>
      </rPr>
      <t>Darbs un materiāli: I</t>
    </r>
    <r>
      <rPr>
        <sz val="8"/>
        <rFont val="Century Gothic"/>
        <family val="2"/>
      </rPr>
      <t xml:space="preserve">nterneta kabeļu ievilkšana grīdas rozetēm </t>
    </r>
    <r>
      <rPr>
        <i/>
        <sz val="8"/>
        <rFont val="Century Gothic"/>
        <family val="2"/>
      </rPr>
      <t>Cat 5</t>
    </r>
    <r>
      <rPr>
        <sz val="8"/>
        <rFont val="Century Gothic"/>
        <family val="2"/>
      </rPr>
      <t xml:space="preserve"> (gofrās)</t>
    </r>
  </si>
  <si>
    <r>
      <rPr>
        <b/>
        <sz val="8"/>
        <rFont val="Century Gothic"/>
        <family val="2"/>
      </rPr>
      <t xml:space="preserve">Darbs un materiāli: </t>
    </r>
    <r>
      <rPr>
        <sz val="8"/>
        <rFont val="Century Gothic"/>
        <family val="2"/>
      </rPr>
      <t>Vājstrāvas kabeļa ievikšana telpas apsardzes signalizācijai (2 kustības sensori, durvju magnēts, vadības klaviatūra)</t>
    </r>
  </si>
  <si>
    <r>
      <rPr>
        <b/>
        <sz val="8"/>
        <rFont val="Century Gothic"/>
        <family val="2"/>
      </rPr>
      <t xml:space="preserve">Darbs un materiāli: </t>
    </r>
    <r>
      <rPr>
        <sz val="8"/>
        <rFont val="Century Gothic"/>
        <family val="2"/>
      </rPr>
      <t>Virsapmetuma sadalnes kārba ar drošinātājiem 5 grupām- datora rozetēm uzstādīšana</t>
    </r>
  </si>
  <si>
    <r>
      <rPr>
        <b/>
        <sz val="8"/>
        <rFont val="Century Gothic"/>
        <family val="2"/>
      </rPr>
      <t xml:space="preserve">Darbs un materiāli: </t>
    </r>
    <r>
      <rPr>
        <sz val="8"/>
        <rFont val="Century Gothic"/>
        <family val="2"/>
      </rPr>
      <t>Apsardzes sistēma datorklasei (2 kustības sensori, klaviatūra, vadības bloks, durvju magnēts) izveide</t>
    </r>
  </si>
  <si>
    <r>
      <rPr>
        <b/>
        <sz val="8"/>
        <rFont val="Century Gothic"/>
        <family val="2"/>
      </rPr>
      <t xml:space="preserve">Darbs un materiāli: </t>
    </r>
    <r>
      <rPr>
        <sz val="8"/>
        <rFont val="Century Gothic"/>
        <family val="2"/>
      </rPr>
      <t>Virsapmetuma sadalne rozetēm, skolas ēkas fasādes uzraksta apgaismojuma barošanas pieslēgumam izveide</t>
    </r>
  </si>
  <si>
    <r>
      <rPr>
        <b/>
        <sz val="8"/>
        <rFont val="Century Gothic"/>
        <family val="2"/>
      </rPr>
      <t xml:space="preserve">Darbs un materiāli: </t>
    </r>
    <r>
      <rPr>
        <sz val="8"/>
        <rFont val="Century Gothic"/>
        <family val="2"/>
      </rPr>
      <t xml:space="preserve">Z/a divligzdu elektrības rozešu uzstādīšana, </t>
    </r>
    <r>
      <rPr>
        <i/>
        <sz val="8"/>
        <rFont val="Century Gothic"/>
        <family val="2"/>
      </rPr>
      <t>Siemens</t>
    </r>
    <r>
      <rPr>
        <sz val="8"/>
        <rFont val="Century Gothic"/>
        <family val="2"/>
      </rPr>
      <t xml:space="preserve"> vai analoga</t>
    </r>
  </si>
  <si>
    <r>
      <rPr>
        <b/>
        <sz val="8"/>
        <rFont val="Century Gothic"/>
        <family val="2"/>
      </rPr>
      <t xml:space="preserve">Darbs: </t>
    </r>
    <r>
      <rPr>
        <sz val="8"/>
        <rFont val="Century Gothic"/>
        <family val="2"/>
      </rPr>
      <t>Tērauda caurules attīrīšana krāsošana divas reizes (caurule paredzēta skolēnu darbu izvietošanai)</t>
    </r>
  </si>
  <si>
    <r>
      <rPr>
        <b/>
        <sz val="8"/>
        <rFont val="Century Gothic"/>
        <family val="2"/>
      </rPr>
      <t xml:space="preserve">Darbs: </t>
    </r>
    <r>
      <rPr>
        <sz val="8"/>
        <rFont val="Century Gothic"/>
        <family val="2"/>
      </rPr>
      <t>Sienu špaktelēšana, slīpēšana, gruntēšana, ieskaitot logu ailu un durvju ailu malas</t>
    </r>
  </si>
  <si>
    <r>
      <rPr>
        <b/>
        <sz val="8"/>
        <rFont val="Century Gothic"/>
        <family val="2"/>
      </rPr>
      <t xml:space="preserve">Darbs: </t>
    </r>
    <r>
      <rPr>
        <sz val="8"/>
        <rFont val="Century Gothic"/>
        <family val="2"/>
      </rPr>
      <t>Durvju virsmas špaktelēšana, slīpēšana, gruntēšana, krāsošana divas reizes (no abām pusēm), durvis ir ar stiklojumu</t>
    </r>
  </si>
  <si>
    <r>
      <rPr>
        <b/>
        <sz val="8"/>
        <rFont val="Century Gothic"/>
        <family val="2"/>
      </rPr>
      <t xml:space="preserve">Darbs: </t>
    </r>
    <r>
      <rPr>
        <sz val="8"/>
        <rFont val="Century Gothic"/>
        <family val="2"/>
      </rPr>
      <t>Kabeļu ievilkšana no skolotāju galda līdz skolēnu galdu darbu stacijām (10 skolēnu galdi), kabeļi atrodas zem grīdas</t>
    </r>
  </si>
  <si>
    <r>
      <rPr>
        <b/>
        <sz val="8"/>
        <rFont val="Century Gothic"/>
        <family val="2"/>
      </rPr>
      <t xml:space="preserve">Darbs: </t>
    </r>
    <r>
      <rPr>
        <sz val="8"/>
        <rFont val="Century Gothic"/>
        <family val="2"/>
      </rPr>
      <t>Kabeļu ievilkšana no skolas ēkas gaitenī pieejamās sadalnes skapja līdz jaunizveidojamajai sadalnei telpā, no jaunizveidotās sadalnes pievikt kabeli līdz skolotāja galdam zem grīdas</t>
    </r>
  </si>
  <si>
    <r>
      <rPr>
        <b/>
        <sz val="8"/>
        <rFont val="Century Gothic"/>
        <family val="2"/>
      </rPr>
      <t>Darbs un materiāli: V</t>
    </r>
    <r>
      <rPr>
        <sz val="8"/>
        <rFont val="Century Gothic"/>
        <family val="2"/>
      </rPr>
      <t>irsapmetuma sadalne ar 3 fāzu drošinātāju, skolotāja galda elektrības padeves padošanai un pārtraukšanai</t>
    </r>
  </si>
  <si>
    <r>
      <rPr>
        <b/>
        <sz val="8"/>
        <rFont val="Century Gothic"/>
        <family val="2"/>
      </rPr>
      <t xml:space="preserve">Darbs un materiāli: </t>
    </r>
    <r>
      <rPr>
        <sz val="8"/>
        <rFont val="Century Gothic"/>
        <family val="2"/>
      </rPr>
      <t>Apsardzes sistēma (2 kustības sensori, durvju magnēts, vadības klaviatūra) izveide</t>
    </r>
  </si>
  <si>
    <r>
      <rPr>
        <b/>
        <sz val="8"/>
        <rFont val="Century Gothic"/>
        <family val="2"/>
      </rPr>
      <t xml:space="preserve">Darbs un materiāli: </t>
    </r>
    <r>
      <rPr>
        <sz val="8"/>
        <rFont val="Century Gothic"/>
        <family val="2"/>
      </rPr>
      <t>No blakus esošās telpas caur sienu pieslēgties pie esošā kanalizācijas sistēmas un atvilkt kanalizācijas cauruli zem grīdas (7m), konstruēt pieslēguma vietu skolotāja galda izlietnei.</t>
    </r>
  </si>
  <si>
    <r>
      <rPr>
        <b/>
        <sz val="8"/>
        <rFont val="Century Gothic"/>
        <family val="2"/>
      </rPr>
      <t xml:space="preserve">Darbs un materiāli: </t>
    </r>
    <r>
      <rPr>
        <sz val="8"/>
        <rFont val="Century Gothic"/>
        <family val="2"/>
      </rPr>
      <t>No blakus esošās telpas caur sienu pieslēgties pie esošās ūdensapgādes un atvilkt karstā un aukstā ūdens caurules zem grīdas (7m), konstruēt pieslēguma vietu skolotāja galda izlietnei.</t>
    </r>
  </si>
  <si>
    <r>
      <rPr>
        <b/>
        <sz val="8"/>
        <rFont val="Century Gothic"/>
        <family val="2"/>
      </rPr>
      <t xml:space="preserve">Darbs un materiāli: </t>
    </r>
    <r>
      <rPr>
        <sz val="8"/>
        <rFont val="Century Gothic"/>
        <family val="2"/>
      </rPr>
      <t>Krāsota priedes koka grīdlīste saskaņā ar sienas krāsas risinājumiem (aptuvenais izmērs 16x95mm taisna ar noapaļotu malu), montāža</t>
    </r>
  </si>
  <si>
    <r>
      <rPr>
        <b/>
        <sz val="8"/>
        <rFont val="Century Gothic"/>
        <family val="2"/>
      </rPr>
      <t>Darbs:</t>
    </r>
    <r>
      <rPr>
        <sz val="8"/>
        <rFont val="Century Gothic"/>
        <family val="2"/>
      </rPr>
      <t xml:space="preserve"> Durvju virsmas špaktelēšana, slīpēšana, gruntēšana, krāsošana divas reizes no abām pusēm (durvis ir ar stiklojumu)</t>
    </r>
  </si>
  <si>
    <r>
      <rPr>
        <b/>
        <sz val="8"/>
        <rFont val="Century Gothic"/>
        <family val="2"/>
      </rPr>
      <t xml:space="preserve">Darbs un materiāli: </t>
    </r>
    <r>
      <rPr>
        <sz val="8"/>
        <rFont val="Century Gothic"/>
        <family val="2"/>
      </rPr>
      <t>Kabeļu ievilkšana (gofrās) pa sienām</t>
    </r>
  </si>
  <si>
    <r>
      <rPr>
        <b/>
        <sz val="8"/>
        <rFont val="Century Gothic"/>
        <family val="2"/>
      </rPr>
      <t xml:space="preserve">Darbs un materiāli: </t>
    </r>
    <r>
      <rPr>
        <sz val="8"/>
        <rFont val="Century Gothic"/>
        <family val="2"/>
      </rPr>
      <t xml:space="preserve">Z/a dubultās kontaktligzdas (tonis- balts) plauktu sistēmu apgaismojumam, iekārtu pieslēgumam, </t>
    </r>
    <r>
      <rPr>
        <i/>
        <sz val="8"/>
        <rFont val="Century Gothic"/>
        <family val="2"/>
      </rPr>
      <t>Jung LS design</t>
    </r>
    <r>
      <rPr>
        <sz val="8"/>
        <rFont val="Century Gothic"/>
        <family val="2"/>
      </rPr>
      <t xml:space="preserve"> vai analogs uzstādīšana</t>
    </r>
  </si>
  <si>
    <r>
      <rPr>
        <b/>
        <sz val="8"/>
        <rFont val="Century Gothic"/>
        <family val="2"/>
      </rPr>
      <t xml:space="preserve">Darbs un materiāli: </t>
    </r>
    <r>
      <rPr>
        <sz val="8"/>
        <rFont val="Century Gothic"/>
        <family val="2"/>
      </rPr>
      <t xml:space="preserve">Z/a divtaustiņu slēdzis (tonis balts), </t>
    </r>
    <r>
      <rPr>
        <i/>
        <sz val="8"/>
        <rFont val="Century Gothic"/>
        <family val="2"/>
      </rPr>
      <t>Jung LS design</t>
    </r>
    <r>
      <rPr>
        <sz val="8"/>
        <rFont val="Century Gothic"/>
        <family val="2"/>
      </rPr>
      <t xml:space="preserve"> vai analogs uzstādīšana</t>
    </r>
  </si>
  <si>
    <r>
      <rPr>
        <b/>
        <sz val="8"/>
        <rFont val="Century Gothic"/>
        <family val="2"/>
      </rPr>
      <t xml:space="preserve">Darbs un materiāli: </t>
    </r>
    <r>
      <rPr>
        <sz val="8"/>
        <rFont val="Century Gothic"/>
        <family val="2"/>
      </rPr>
      <t>Rievu izkalšana sienās un grīdā elektroinstalācijas vadiem un rievu aizdare</t>
    </r>
  </si>
  <si>
    <r>
      <rPr>
        <b/>
        <sz val="8"/>
        <rFont val="Century Gothic"/>
        <family val="2"/>
      </rPr>
      <t>Darbs un materiāli:</t>
    </r>
    <r>
      <rPr>
        <sz val="8"/>
        <rFont val="Century Gothic"/>
        <family val="2"/>
      </rPr>
      <t xml:space="preserve"> Sadale iekaļamā sienā ar visiem paligmatriāliem, drošinātājiem uzstādīšana</t>
    </r>
  </si>
  <si>
    <r>
      <rPr>
        <b/>
        <sz val="8"/>
        <rFont val="Century Gothic"/>
        <family val="2"/>
      </rPr>
      <t xml:space="preserve">Darbs: </t>
    </r>
    <r>
      <rPr>
        <sz val="8"/>
        <rFont val="Century Gothic"/>
        <family val="2"/>
      </rPr>
      <t>Esošā apgaismojum demontāža, būvgružu izvākšana un aizvešana uz atkritumu poligonu</t>
    </r>
  </si>
  <si>
    <r>
      <rPr>
        <b/>
        <sz val="8"/>
        <rFont val="Century Gothic"/>
        <family val="2"/>
      </rPr>
      <t xml:space="preserve">Darbs: </t>
    </r>
    <r>
      <rPr>
        <sz val="8"/>
        <rFont val="Century Gothic"/>
        <family val="2"/>
      </rPr>
      <t>Zviedru sienas demontāža 3,6m², būvgružu izvākšana un aizvešana uz atkritumu poligonu</t>
    </r>
  </si>
  <si>
    <r>
      <rPr>
        <b/>
        <sz val="8"/>
        <rFont val="Century Gothic"/>
        <family val="2"/>
      </rPr>
      <t>Darbs:</t>
    </r>
    <r>
      <rPr>
        <sz val="8"/>
        <rFont val="Century Gothic"/>
        <family val="2"/>
      </rPr>
      <t xml:space="preserve"> Volejbola laukuma konstrukcijas demontāža (tērauda konstrukcija pie sienas), būvgružu izvākšana un aizvešana uz atkritumu poligonu</t>
    </r>
  </si>
  <si>
    <r>
      <rPr>
        <b/>
        <sz val="8"/>
        <rFont val="Century Gothic"/>
        <family val="2"/>
      </rPr>
      <t xml:space="preserve">Darbs: </t>
    </r>
    <r>
      <rPr>
        <sz val="8"/>
        <rFont val="Century Gothic"/>
        <family val="2"/>
      </rPr>
      <t>Radiatoru koka aizsargrestu demontāža 1,6m², būvgružu izvākšana un aizvešana uz atkritumu poligonu</t>
    </r>
  </si>
  <si>
    <r>
      <rPr>
        <b/>
        <sz val="8"/>
        <rFont val="Century Gothic"/>
        <family val="2"/>
      </rPr>
      <t xml:space="preserve">Darbs: </t>
    </r>
    <r>
      <rPr>
        <sz val="8"/>
        <rFont val="Century Gothic"/>
        <family val="2"/>
      </rPr>
      <t>Būvgružu iekraušana un aizvešana</t>
    </r>
  </si>
  <si>
    <r>
      <rPr>
        <b/>
        <sz val="8"/>
        <rFont val="Century Gothic"/>
        <family val="2"/>
      </rPr>
      <t xml:space="preserve">Darbs un materiāli: </t>
    </r>
    <r>
      <rPr>
        <sz val="8"/>
        <rFont val="Century Gothic"/>
        <family val="2"/>
      </rPr>
      <t>Apkures pievada risinājma izbūve iekš sporta zāles sienas (divu cauruļu 7000mm garumā pārvilkšana un iestrāde sienas konstrukcijā)</t>
    </r>
  </si>
  <si>
    <r>
      <rPr>
        <b/>
        <sz val="8"/>
        <rFont val="Century Gothic"/>
        <family val="2"/>
      </rPr>
      <t xml:space="preserve">Darbs: </t>
    </r>
    <r>
      <rPr>
        <sz val="8"/>
        <rFont val="Century Gothic"/>
        <family val="2"/>
      </rPr>
      <t>Radiatoru attīrīšana no vecās nolobījušās krāsas un parkrāsošana divas reizes (sekciju tipa čuguna radiatori ar garumu 2000mm)</t>
    </r>
  </si>
  <si>
    <r>
      <rPr>
        <b/>
        <sz val="8"/>
        <rFont val="Century Gothic"/>
        <family val="2"/>
      </rPr>
      <t xml:space="preserve">Darbs un materiāli: </t>
    </r>
    <r>
      <rPr>
        <sz val="8"/>
        <rFont val="Century Gothic"/>
        <family val="2"/>
      </rPr>
      <t>Apkures radiatoru koka aizsargrestes izgatavošana analogi esošajai un montāža 2000 x 800mm (aizsargrestes toni saskaņot ar pasūtītāju)</t>
    </r>
  </si>
  <si>
    <r>
      <rPr>
        <b/>
        <sz val="8"/>
        <rFont val="Century Gothic"/>
        <family val="2"/>
      </rPr>
      <t>Darbs un materiāli:</t>
    </r>
    <r>
      <rPr>
        <sz val="8"/>
        <rFont val="Century Gothic"/>
        <family val="2"/>
      </rPr>
      <t xml:space="preserve"> Aizsargtīklu demontāža un jaunu aizsargtīklu montāža</t>
    </r>
  </si>
  <si>
    <r>
      <rPr>
        <b/>
        <sz val="8"/>
        <rFont val="Century Gothic"/>
        <family val="2"/>
      </rPr>
      <t xml:space="preserve">Darbs: </t>
    </r>
    <r>
      <rPr>
        <sz val="8"/>
        <rFont val="Century Gothic"/>
        <family val="2"/>
      </rPr>
      <t>Sienu špaktelēšana, slīpēšana, gruntēšana, ieskaitot logu ailu malas un durvju ailu malas</t>
    </r>
  </si>
  <si>
    <r>
      <rPr>
        <b/>
        <sz val="8"/>
        <rFont val="Century Gothic"/>
        <family val="2"/>
      </rPr>
      <t>Darbs:</t>
    </r>
    <r>
      <rPr>
        <sz val="8"/>
        <rFont val="Century Gothic"/>
        <family val="2"/>
      </rPr>
      <t xml:space="preserve">  Metāla karkasa sienu izveide un uz metāla profilu karkasa ar divām kārtām ugunsizturīga ģipškartona apšuvuma montāža, vēdkanāliem ar iebūvētu skaņas izolāciju 50mm</t>
    </r>
  </si>
  <si>
    <r>
      <rPr>
        <b/>
        <i/>
        <sz val="8"/>
        <rFont val="Century Gothic"/>
        <family val="2"/>
      </rPr>
      <t xml:space="preserve">Materiāli: </t>
    </r>
    <r>
      <rPr>
        <i/>
        <sz val="8"/>
        <rFont val="Century Gothic"/>
        <family val="2"/>
      </rPr>
      <t>KNAUF reģipša metāla profils UW 50x40x0,6mm vai analogs</t>
    </r>
  </si>
  <si>
    <r>
      <rPr>
        <b/>
        <i/>
        <sz val="8"/>
        <rFont val="Century Gothic"/>
        <family val="2"/>
      </rPr>
      <t>Materiāli:</t>
    </r>
    <r>
      <rPr>
        <i/>
        <sz val="8"/>
        <rFont val="Century Gothic"/>
        <family val="2"/>
      </rPr>
      <t xml:space="preserve"> KNAUF reģipša metāla profils CW 50x50x0,6 mm vai analogs</t>
    </r>
  </si>
  <si>
    <r>
      <rPr>
        <b/>
        <i/>
        <sz val="8"/>
        <rFont val="Century Gothic"/>
        <family val="2"/>
      </rPr>
      <t xml:space="preserve">Materiāli: </t>
    </r>
    <r>
      <rPr>
        <i/>
        <sz val="8"/>
        <rFont val="Century Gothic"/>
        <family val="2"/>
      </rPr>
      <t>KNAUF Red (GKF) ugunsizturīgs reģipsis (ģipškartons) 1200x2600x12,5mm vai analogs</t>
    </r>
  </si>
  <si>
    <r>
      <rPr>
        <b/>
        <i/>
        <sz val="8"/>
        <rFont val="Century Gothic"/>
        <family val="2"/>
      </rPr>
      <t xml:space="preserve">Materiāli: </t>
    </r>
    <r>
      <rPr>
        <i/>
        <sz val="8"/>
        <rFont val="Century Gothic"/>
        <family val="2"/>
      </rPr>
      <t>PAROC eXtra akmens vate plāksnēs 50x1220x610mm vai analogs</t>
    </r>
  </si>
  <si>
    <r>
      <rPr>
        <b/>
        <i/>
        <sz val="8"/>
        <rFont val="Century Gothic"/>
        <family val="2"/>
      </rPr>
      <t>Materiāli:</t>
    </r>
    <r>
      <rPr>
        <i/>
        <sz val="8"/>
        <rFont val="Century Gothic"/>
        <family val="2"/>
      </rPr>
      <t xml:space="preserve"> KNAUF reģipša skrūve ar smalku vītni 25mm vai analogs</t>
    </r>
  </si>
  <si>
    <r>
      <rPr>
        <b/>
        <i/>
        <sz val="8"/>
        <rFont val="Century Gothic"/>
        <family val="2"/>
      </rPr>
      <t xml:space="preserve">Materiāli: </t>
    </r>
    <r>
      <rPr>
        <i/>
        <sz val="8"/>
        <rFont val="Century Gothic"/>
        <family val="2"/>
      </rPr>
      <t>KNAUF Reģipša skrūve ar smalku vītni 35mm vai analogs</t>
    </r>
  </si>
  <si>
    <r>
      <rPr>
        <b/>
        <i/>
        <sz val="8"/>
        <rFont val="Century Gothic"/>
        <family val="2"/>
      </rPr>
      <t xml:space="preserve">Materiāli: </t>
    </r>
    <r>
      <rPr>
        <i/>
        <sz val="8"/>
        <rFont val="Century Gothic"/>
        <family val="2"/>
      </rPr>
      <t>KNAUF amortizācijas lenta 50mm, pašlīmējoša vai analogs</t>
    </r>
  </si>
  <si>
    <r>
      <rPr>
        <b/>
        <i/>
        <sz val="8"/>
        <rFont val="Century Gothic"/>
        <family val="2"/>
      </rPr>
      <t xml:space="preserve">Materiāli: </t>
    </r>
    <r>
      <rPr>
        <i/>
        <sz val="8"/>
        <rFont val="Century Gothic"/>
        <family val="2"/>
      </rPr>
      <t>KNAUF stūra leņķis reģipsim (Alumīnija) 25x25x0,4 vai analogs</t>
    </r>
  </si>
  <si>
    <r>
      <rPr>
        <b/>
        <i/>
        <sz val="8"/>
        <rFont val="Century Gothic"/>
        <family val="2"/>
      </rPr>
      <t>Materiāli:</t>
    </r>
    <r>
      <rPr>
        <i/>
        <sz val="8"/>
        <rFont val="Century Gothic"/>
        <family val="2"/>
      </rPr>
      <t xml:space="preserve"> KNAUF Uniflott Šuvju ģipša špaktele stūriem vai analogs</t>
    </r>
  </si>
  <si>
    <r>
      <rPr>
        <b/>
        <sz val="8"/>
        <rFont val="Century Gothic"/>
        <family val="2"/>
      </rPr>
      <t xml:space="preserve">Darbs un materiāli: </t>
    </r>
    <r>
      <rPr>
        <sz val="8"/>
        <rFont val="Century Gothic"/>
        <family val="2"/>
      </rPr>
      <t>Grīdas noklāšana veicot griestu un sienu špaktelēšanas un krāsošanas darbus, lai aizsargātu esošo grīdas segumu</t>
    </r>
  </si>
  <si>
    <r>
      <rPr>
        <b/>
        <sz val="8"/>
        <rFont val="Century Gothic"/>
        <family val="2"/>
      </rPr>
      <t xml:space="preserve">Darbs un materiāli: </t>
    </r>
    <r>
      <rPr>
        <sz val="8"/>
        <rFont val="Century Gothic"/>
        <family val="2"/>
      </rPr>
      <t xml:space="preserve">Bojātā grīdas seguma maiņa vietās, kur segums ir bojāts (aizstāt ar analogiem parketa dēļiem) </t>
    </r>
  </si>
  <si>
    <r>
      <rPr>
        <b/>
        <sz val="8"/>
        <rFont val="Century Gothic"/>
        <family val="2"/>
      </rPr>
      <t xml:space="preserve">Darbs un materiāli: </t>
    </r>
    <r>
      <rPr>
        <sz val="8"/>
        <rFont val="Century Gothic"/>
        <family val="2"/>
      </rPr>
      <t xml:space="preserve">Grīdas virsmas slīpēšana ar </t>
    </r>
    <r>
      <rPr>
        <i/>
        <sz val="8"/>
        <rFont val="Century Gothic"/>
        <family val="2"/>
      </rPr>
      <t>HUMMEL</t>
    </r>
    <r>
      <rPr>
        <sz val="8"/>
        <rFont val="Century Gothic"/>
        <family val="2"/>
      </rPr>
      <t xml:space="preserve"> tipa slīpmašīnu ar 40., 60., 80., un 100. raupjuma smilšpapīru</t>
    </r>
  </si>
  <si>
    <r>
      <rPr>
        <b/>
        <sz val="8"/>
        <rFont val="Century Gothic"/>
        <family val="2"/>
      </rPr>
      <t xml:space="preserve">Darbs un materiāli: </t>
    </r>
    <r>
      <rPr>
        <sz val="8"/>
        <rFont val="Century Gothic"/>
        <family val="2"/>
      </rPr>
      <t xml:space="preserve">Grīdas lakošana ar nodilumizturīgu, neslīdošu laku  </t>
    </r>
    <r>
      <rPr>
        <i/>
        <sz val="8"/>
        <rFont val="Century Gothic"/>
        <family val="2"/>
      </rPr>
      <t>LT EXPORT Extra</t>
    </r>
    <r>
      <rPr>
        <sz val="8"/>
        <rFont val="Century Gothic"/>
        <family val="2"/>
      </rPr>
      <t xml:space="preserve"> trīs kārtās vai analogu</t>
    </r>
  </si>
  <si>
    <r>
      <rPr>
        <b/>
        <sz val="8"/>
        <rFont val="Century Gothic"/>
        <family val="2"/>
      </rPr>
      <t xml:space="preserve">Darbs un materiāli: </t>
    </r>
    <r>
      <rPr>
        <sz val="8"/>
        <rFont val="Century Gothic"/>
        <family val="2"/>
      </rPr>
      <t>Grīdas laukuma marķēšana basketbolam, volejbolam un florbolam pēc standarta pielāgojot to zāles esošajiem izmēriem.</t>
    </r>
  </si>
  <si>
    <r>
      <rPr>
        <b/>
        <sz val="8"/>
        <rFont val="Century Gothic"/>
        <family val="2"/>
      </rPr>
      <t xml:space="preserve">Darbs un materiāli: </t>
    </r>
    <r>
      <rPr>
        <sz val="8"/>
        <rFont val="Century Gothic"/>
        <family val="2"/>
      </rPr>
      <t>Krāsota priedes koka grīdlīste (grīdlīstes toni saskaņot ar pasūtītāju), izmērs 16x95mm, forma- taisna ar noapaļotu malu),veikt montāžu</t>
    </r>
  </si>
  <si>
    <r>
      <rPr>
        <b/>
        <sz val="8"/>
        <rFont val="Century Gothic"/>
        <family val="2"/>
      </rPr>
      <t xml:space="preserve">Darbs: </t>
    </r>
    <r>
      <rPr>
        <sz val="8"/>
        <rFont val="Century Gothic"/>
        <family val="2"/>
      </rPr>
      <t>Durvju  virsmas špaktelēšana, slīpēšana, gruntēšana, krāsošana divās kārtās no abām pusēm</t>
    </r>
  </si>
  <si>
    <r>
      <rPr>
        <b/>
        <sz val="8"/>
        <rFont val="Century Gothic"/>
        <family val="2"/>
      </rPr>
      <t xml:space="preserve">Darbs un materiāli: </t>
    </r>
    <r>
      <rPr>
        <sz val="8"/>
        <rFont val="Century Gothic"/>
        <family val="2"/>
      </rPr>
      <t>Durvju furnitūras maiņa divviru durvīm ( 4 enģes, rokturis ar slēdzeni un atslēgas serdeni)</t>
    </r>
  </si>
  <si>
    <r>
      <rPr>
        <b/>
        <sz val="8"/>
        <rFont val="Century Gothic"/>
        <family val="2"/>
      </rPr>
      <t xml:space="preserve">Darbs un materiāli: </t>
    </r>
    <r>
      <rPr>
        <sz val="8"/>
        <rFont val="Century Gothic"/>
        <family val="2"/>
      </rPr>
      <t>Jumta seguma un konstrukcijas atsegšana Ventilācijas iekārtas iebūvēšanai un nesošās konstrukcijas izveidei (esošais jumta segums skārda valcporfils, apmierinošā stāvoklī)</t>
    </r>
  </si>
  <si>
    <r>
      <rPr>
        <b/>
        <sz val="8"/>
        <rFont val="Century Gothic"/>
        <family val="2"/>
      </rPr>
      <t xml:space="preserve">Darbs un materiāli: </t>
    </r>
    <r>
      <rPr>
        <sz val="8"/>
        <rFont val="Century Gothic"/>
        <family val="2"/>
      </rPr>
      <t>Jumta seguma un konstrukcijas atjaunošana (atjaunot skārda valprofila iesegumu, bojāto apjomu aizstājot ar jaunu skārda valcprofilu un savalcejot ar esošo segumu)</t>
    </r>
  </si>
  <si>
    <r>
      <rPr>
        <b/>
        <sz val="8"/>
        <rFont val="Century Gothic"/>
        <family val="2"/>
      </rPr>
      <t xml:space="preserve">Darbs un materiāli: </t>
    </r>
    <r>
      <rPr>
        <sz val="8"/>
        <rFont val="Century Gothic"/>
        <family val="2"/>
      </rPr>
      <t>Betona spilvenu izveide tērauda siju balstīšanai bēniņos</t>
    </r>
  </si>
  <si>
    <r>
      <rPr>
        <b/>
        <sz val="8"/>
        <rFont val="Century Gothic"/>
        <family val="2"/>
      </rPr>
      <t xml:space="preserve">Darbs: </t>
    </r>
    <r>
      <rPr>
        <sz val="8"/>
        <rFont val="Century Gothic"/>
        <family val="2"/>
      </rPr>
      <t>Tērauda siju konstrukciju izveide, gruntēšana un iebūvēšana bēniņu daļā</t>
    </r>
  </si>
  <si>
    <r>
      <rPr>
        <b/>
        <sz val="8"/>
        <rFont val="Century Gothic"/>
        <family val="2"/>
      </rPr>
      <t xml:space="preserve">Darbs un materiāli: </t>
    </r>
    <r>
      <rPr>
        <sz val="8"/>
        <rFont val="Century Gothic"/>
        <family val="2"/>
      </rPr>
      <t xml:space="preserve">Ventilācijas atvērums izveide esosajā sienā pastiprinot ar </t>
    </r>
    <r>
      <rPr>
        <i/>
        <sz val="8"/>
        <rFont val="Century Gothic"/>
        <family val="2"/>
      </rPr>
      <t>"L"</t>
    </r>
    <r>
      <rPr>
        <sz val="8"/>
        <rFont val="Century Gothic"/>
        <family val="2"/>
      </rPr>
      <t xml:space="preserve"> veida 150x150x10mm tērauda leņķiem, kas ir gruntēti un sametināti (atvērumu lielums 550x550mm, sienas biezums 510mm), būvgružu izvākšana un aizvešana uz atkritumu poligonu</t>
    </r>
  </si>
  <si>
    <r>
      <rPr>
        <b/>
        <sz val="8"/>
        <rFont val="Century Gothic"/>
        <family val="2"/>
      </rPr>
      <t xml:space="preserve">Darbs un materiāli: </t>
    </r>
    <r>
      <rPr>
        <sz val="8"/>
        <rFont val="Century Gothic"/>
        <family val="2"/>
      </rPr>
      <t>Ventilācijas atvēruma izveide esošajā pārsegumā pastiprinot ar "L" veida tērauda 180x180x1mm leņķiem, kas ir gruntēti un sametināti lai balstītu pārseguma paneli uz esošajiem paneļiem. (atvērumu lielums 550x550mm, pārseguma biezums no bēniņiem 600mm, pārseguma biezums starp 2. un 3. stāvu 350mm), būvgružu izvākšana un aizvešana uz atkritumu poligonu</t>
    </r>
  </si>
  <si>
    <r>
      <rPr>
        <b/>
        <sz val="8"/>
        <rFont val="Century Gothic"/>
        <family val="2"/>
      </rPr>
      <t xml:space="preserve">Darbs: </t>
    </r>
    <r>
      <rPr>
        <sz val="8"/>
        <rFont val="Century Gothic"/>
        <family val="2"/>
      </rPr>
      <t>Celtņa pakalpojumi, lai ieceltu ventilācijas iekārtu un tērauda sijas ( Jumta konstrukcijas augstums caur kuru būs jaieliek ventilācijas iekārta apt. 17m, iekārtas svars apt. 750kg)</t>
    </r>
  </si>
  <si>
    <t>Vertikālo ventilācijas vadu apšušana. Zāles ventilācijas izbūves vajadzībām</t>
  </si>
  <si>
    <r>
      <rPr>
        <b/>
        <sz val="8"/>
        <rFont val="Century Gothic"/>
        <family val="2"/>
      </rPr>
      <t xml:space="preserve">Darbs: </t>
    </r>
    <r>
      <rPr>
        <sz val="8"/>
        <rFont val="Century Gothic"/>
        <family val="2"/>
      </rPr>
      <t>Ventilācijas cauruļu apdare ar siltumizolāciju</t>
    </r>
  </si>
  <si>
    <r>
      <t>Darbs:</t>
    </r>
    <r>
      <rPr>
        <sz val="8"/>
        <rFont val="Century Gothic"/>
        <family val="2"/>
      </rPr>
      <t xml:space="preserve"> Izbūvējot ventilācijas sistēmu starpstāvu un starpsienu daļās veikt ugunsdrošu aizpildījumu.</t>
    </r>
  </si>
  <si>
    <r>
      <rPr>
        <b/>
        <sz val="8"/>
        <color indexed="8"/>
        <rFont val="Century Gothic"/>
        <family val="2"/>
      </rPr>
      <t xml:space="preserve">Darbs un materiāli: </t>
    </r>
    <r>
      <rPr>
        <sz val="8"/>
        <color indexed="8"/>
        <rFont val="Century Gothic"/>
        <family val="2"/>
      </rPr>
      <t xml:space="preserve">Visi būvniecības darbi, kas sasitīti ar cauruļvadu izvadi caur sienām un pārsegumeim ir paredzēti sporta zāles specifikācijā </t>
    </r>
  </si>
  <si>
    <r>
      <rPr>
        <b/>
        <sz val="8"/>
        <color indexed="8"/>
        <rFont val="Century Gothic"/>
        <family val="2"/>
      </rPr>
      <t xml:space="preserve">Darbs un materiāli: </t>
    </r>
    <r>
      <rPr>
        <sz val="8"/>
        <color indexed="8"/>
        <rFont val="Century Gothic"/>
        <family val="2"/>
      </rPr>
      <t xml:space="preserve">Visi būvniecības darbi, kas sasitīti ar iekārtas novietošanu bēniņu daļā ir paredzēti sporta zāles specifikācijā </t>
    </r>
  </si>
  <si>
    <r>
      <rPr>
        <b/>
        <sz val="8"/>
        <rFont val="Century Gothic"/>
        <family val="2"/>
      </rPr>
      <t xml:space="preserve">Darbs un materiāli: </t>
    </r>
    <r>
      <rPr>
        <sz val="8"/>
        <rFont val="Century Gothic"/>
        <family val="2"/>
      </rPr>
      <t>Rievu kalšana un aizdarīšana mūra sienās, būvgružu savākšana un izvešana uz atkritumu poligonu</t>
    </r>
  </si>
  <si>
    <r>
      <rPr>
        <b/>
        <sz val="8"/>
        <rFont val="Century Gothic"/>
        <family val="2"/>
      </rPr>
      <t xml:space="preserve">Darbs: </t>
    </r>
    <r>
      <rPr>
        <sz val="8"/>
        <rFont val="Century Gothic"/>
        <family val="2"/>
      </rPr>
      <t>Slēdžu, kontaktligzdas, nozarkārbas izveide un uzstādīšana</t>
    </r>
  </si>
  <si>
    <r>
      <rPr>
        <b/>
        <sz val="8"/>
        <rFont val="Century Gothic"/>
        <family val="2"/>
      </rPr>
      <t xml:space="preserve">Darbs: </t>
    </r>
    <r>
      <rPr>
        <sz val="8"/>
        <rFont val="Century Gothic"/>
        <family val="2"/>
      </rPr>
      <t>Kabeļu hermetizēšana starpstāvu pārseguma vietās un starp telpām.</t>
    </r>
  </si>
  <si>
    <r>
      <t>Darbs:</t>
    </r>
    <r>
      <rPr>
        <sz val="8"/>
        <rFont val="Century Gothic"/>
        <family val="2"/>
      </rPr>
      <t xml:space="preserve"> Gaismekļu montāža</t>
    </r>
  </si>
  <si>
    <r>
      <t>Darbs:</t>
    </r>
    <r>
      <rPr>
        <sz val="8"/>
        <rFont val="Century Gothic"/>
        <family val="2"/>
      </rPr>
      <t xml:space="preserve"> Apgaismes stenda izveide vestibilā</t>
    </r>
  </si>
  <si>
    <r>
      <rPr>
        <b/>
        <sz val="8"/>
        <rFont val="Century Gothic"/>
        <family val="2"/>
      </rPr>
      <t xml:space="preserve">Darbs: </t>
    </r>
    <r>
      <rPr>
        <sz val="8"/>
        <rFont val="Century Gothic"/>
        <family val="2"/>
      </rPr>
      <t>Esošā parketa demontāža, būvgružu izvākšana un aizvešana uz atkritumu poligonu</t>
    </r>
  </si>
  <si>
    <r>
      <rPr>
        <b/>
        <sz val="8"/>
        <rFont val="Century Gothic"/>
        <family val="2"/>
      </rPr>
      <t>Darbs:</t>
    </r>
    <r>
      <rPr>
        <sz val="8"/>
        <rFont val="Century Gothic"/>
        <family val="2"/>
      </rPr>
      <t xml:space="preserve"> Esošo gaismas ķermeņu demontāža, būvgružu izvākšana un aizvešana uz atkritumu poligonu</t>
    </r>
  </si>
  <si>
    <r>
      <rPr>
        <b/>
        <sz val="8"/>
        <rFont val="Century Gothic"/>
        <family val="2"/>
      </rPr>
      <t xml:space="preserve">Darbs: </t>
    </r>
    <r>
      <rPr>
        <sz val="8"/>
        <rFont val="Century Gothic"/>
        <family val="2"/>
      </rPr>
      <t>Griestu virsmas sagatavošana, gruntēšana, špaktelēšana, slīpēšana</t>
    </r>
  </si>
  <si>
    <r>
      <rPr>
        <b/>
        <sz val="8"/>
        <rFont val="Century Gothic"/>
        <family val="2"/>
      </rPr>
      <t xml:space="preserve">Darbs: </t>
    </r>
    <r>
      <rPr>
        <sz val="8"/>
        <rFont val="Century Gothic"/>
        <family val="2"/>
      </rPr>
      <t>Palodžu špaktelēšana, slīpēšana un krāsošana divas reizes (Palodzes garums 2000mm platums 300mm)</t>
    </r>
  </si>
  <si>
    <r>
      <rPr>
        <b/>
        <sz val="8"/>
        <rFont val="Century Gothic"/>
        <family val="2"/>
      </rPr>
      <t xml:space="preserve">Darbs: </t>
    </r>
    <r>
      <rPr>
        <sz val="8"/>
        <rFont val="Century Gothic"/>
        <family val="2"/>
      </rPr>
      <t>Parketa grīdas jauna seguma ieklāšana, slīpēšana, lakošana divas reizes</t>
    </r>
  </si>
  <si>
    <r>
      <rPr>
        <b/>
        <i/>
        <sz val="8"/>
        <rFont val="Century Gothic"/>
        <family val="2"/>
      </rPr>
      <t xml:space="preserve">Materiāls: </t>
    </r>
    <r>
      <rPr>
        <i/>
        <sz val="8"/>
        <rFont val="Century Gothic"/>
        <family val="2"/>
      </rPr>
      <t>masīvkoka (oša) dēļu parkets (70x500x30mm) vai analogs</t>
    </r>
  </si>
  <si>
    <r>
      <rPr>
        <b/>
        <i/>
        <sz val="8"/>
        <rFont val="Century Gothic"/>
        <family val="2"/>
      </rPr>
      <t xml:space="preserve">Materiāls: </t>
    </r>
    <r>
      <rPr>
        <i/>
        <sz val="8"/>
        <rFont val="Century Gothic"/>
        <family val="2"/>
      </rPr>
      <t>SYNTEKO Classic 35 Laka grīdām divkomponentu, ar augstu nodilumizturību, pusmatēta vai analogs</t>
    </r>
  </si>
  <si>
    <r>
      <rPr>
        <b/>
        <i/>
        <sz val="8"/>
        <rFont val="Century Gothic"/>
        <family val="2"/>
      </rPr>
      <t xml:space="preserve">Materiāli: </t>
    </r>
    <r>
      <rPr>
        <i/>
        <sz val="8"/>
        <rFont val="Century Gothic"/>
        <family val="2"/>
      </rPr>
      <t>VivacolorSnickeri špakteļtepe iekšdarbiem vai analoga</t>
    </r>
  </si>
  <si>
    <r>
      <rPr>
        <b/>
        <i/>
        <sz val="8"/>
        <rFont val="Century Gothic"/>
        <family val="2"/>
      </rPr>
      <t xml:space="preserve">Materiāli: </t>
    </r>
    <r>
      <rPr>
        <i/>
        <sz val="8"/>
        <rFont val="Century Gothic"/>
        <family val="2"/>
      </rPr>
      <t>Vivacolor SPECIAL WINDOW Alkīda krāsa vai analoga</t>
    </r>
  </si>
  <si>
    <r>
      <rPr>
        <b/>
        <i/>
        <sz val="8"/>
        <rFont val="Century Gothic"/>
        <family val="2"/>
      </rPr>
      <t xml:space="preserve">Materiāli: </t>
    </r>
    <r>
      <rPr>
        <i/>
        <sz val="8"/>
        <rFont val="Century Gothic"/>
        <family val="2"/>
      </rPr>
      <t>Smilšpapīrs</t>
    </r>
  </si>
  <si>
    <r>
      <rPr>
        <b/>
        <sz val="8"/>
        <rFont val="Century Gothic"/>
        <family val="2"/>
      </rPr>
      <t xml:space="preserve">Darbs: </t>
    </r>
    <r>
      <rPr>
        <sz val="8"/>
        <rFont val="Century Gothic"/>
        <family val="2"/>
      </rPr>
      <t>Elektroinstilācijas demontāza (četras rozetes), būvgružu izvākšana un aizvešana uz atkritumu poligonu</t>
    </r>
  </si>
  <si>
    <r>
      <rPr>
        <b/>
        <sz val="8"/>
        <rFont val="Century Gothic"/>
        <family val="2"/>
      </rPr>
      <t xml:space="preserve">Darbs: </t>
    </r>
    <r>
      <rPr>
        <sz val="8"/>
        <rFont val="Century Gothic"/>
        <family val="2"/>
      </rPr>
      <t>Esošā elektriskā radiatora demontāža, būvgružu izvākšana un aizvešana uz atkritumu poligonu</t>
    </r>
  </si>
  <si>
    <r>
      <rPr>
        <b/>
        <sz val="8"/>
        <rFont val="Century Gothic"/>
        <family val="2"/>
      </rPr>
      <t xml:space="preserve">Darbs un materiāli: </t>
    </r>
    <r>
      <rPr>
        <sz val="8"/>
        <rFont val="Century Gothic"/>
        <family val="2"/>
      </rPr>
      <t>Griestu karnīzes atjaunošana</t>
    </r>
  </si>
  <si>
    <r>
      <rPr>
        <b/>
        <sz val="8"/>
        <color indexed="8"/>
        <rFont val="Century Gothic"/>
        <family val="2"/>
      </rPr>
      <t xml:space="preserve">Darbs: </t>
    </r>
    <r>
      <rPr>
        <sz val="8"/>
        <color indexed="8"/>
        <rFont val="Century Gothic"/>
        <family val="2"/>
      </rPr>
      <t>Sienu špaktelēšana, slīpēšana, gruntēšana, ieskaitot logu ailu un durvju ailu malas</t>
    </r>
  </si>
  <si>
    <r>
      <rPr>
        <b/>
        <sz val="8"/>
        <color indexed="8"/>
        <rFont val="Century Gothic"/>
        <family val="2"/>
      </rPr>
      <t>Darbs:</t>
    </r>
    <r>
      <rPr>
        <sz val="8"/>
        <color indexed="8"/>
        <rFont val="Century Gothic"/>
        <family val="2"/>
      </rPr>
      <t xml:space="preserve"> Sienu krāsošana ar gruntskrāsu, krāsošana uzklājot krāsu divas reizes, ieskaitot logu ailu un durvju ailu malas.</t>
    </r>
  </si>
  <si>
    <r>
      <rPr>
        <b/>
        <sz val="8"/>
        <color indexed="8"/>
        <rFont val="Century Gothic"/>
        <family val="2"/>
      </rPr>
      <t xml:space="preserve">Darbs: </t>
    </r>
    <r>
      <rPr>
        <sz val="8"/>
        <color indexed="8"/>
        <rFont val="Century Gothic"/>
        <family val="2"/>
      </rPr>
      <t>Palodžu špaktelēšana, slīpēšana un krāsošana divas reizes (Palodzes garums=2000mm, platums 300m)</t>
    </r>
  </si>
  <si>
    <r>
      <rPr>
        <b/>
        <sz val="8"/>
        <color indexed="8"/>
        <rFont val="Century Gothic"/>
        <family val="2"/>
      </rPr>
      <t xml:space="preserve">Materiāli: </t>
    </r>
    <r>
      <rPr>
        <i/>
        <sz val="8"/>
        <color indexed="8"/>
        <rFont val="Century Gothic"/>
        <family val="2"/>
      </rPr>
      <t>VIVACOLOR Snickeri</t>
    </r>
    <r>
      <rPr>
        <sz val="8"/>
        <color indexed="8"/>
        <rFont val="Century Gothic"/>
        <family val="2"/>
      </rPr>
      <t xml:space="preserve"> špakteļtepe iekšdarbiem vai analoga</t>
    </r>
  </si>
  <si>
    <r>
      <rPr>
        <b/>
        <sz val="8"/>
        <color indexed="8"/>
        <rFont val="Century Gothic"/>
        <family val="2"/>
      </rPr>
      <t xml:space="preserve">Materiāli: </t>
    </r>
    <r>
      <rPr>
        <sz val="8"/>
        <color indexed="8"/>
        <rFont val="Century Gothic"/>
        <family val="2"/>
      </rPr>
      <t>Smilšpapīrs</t>
    </r>
  </si>
  <si>
    <r>
      <rPr>
        <b/>
        <sz val="8"/>
        <color indexed="8"/>
        <rFont val="Century Gothic"/>
        <family val="2"/>
      </rPr>
      <t xml:space="preserve">Darbs: </t>
    </r>
    <r>
      <rPr>
        <sz val="8"/>
        <color indexed="8"/>
        <rFont val="Century Gothic"/>
        <family val="2"/>
      </rPr>
      <t>Radiatoru parkrāsošana (sekciju tipa čuguna radiatori ar garumu 800mm)</t>
    </r>
  </si>
  <si>
    <r>
      <rPr>
        <b/>
        <sz val="8"/>
        <color indexed="8"/>
        <rFont val="Century Gothic"/>
        <family val="2"/>
      </rPr>
      <t>Darbs:</t>
    </r>
    <r>
      <rPr>
        <sz val="8"/>
        <color indexed="8"/>
        <rFont val="Century Gothic"/>
        <family val="2"/>
      </rPr>
      <t xml:space="preserve"> Esošo durvju virsmas špaktelēšana, slīpēšana, gruntēšana, krāsošana divas reizes no abām pusēm,durvis ir ar stiklojumu</t>
    </r>
  </si>
  <si>
    <r>
      <rPr>
        <b/>
        <sz val="8"/>
        <color indexed="8"/>
        <rFont val="Century Gothic"/>
        <family val="2"/>
      </rPr>
      <t>Darbs un materiāli:</t>
    </r>
    <r>
      <rPr>
        <sz val="8"/>
        <color indexed="8"/>
        <rFont val="Century Gothic"/>
        <family val="2"/>
      </rPr>
      <t xml:space="preserve"> Z/a rozešu bloks ar piecām ligzdām uzstādīšana (četras rozetes + viena interneta spraudņa ligzda) </t>
    </r>
    <r>
      <rPr>
        <i/>
        <sz val="8"/>
        <color indexed="8"/>
        <rFont val="Century Gothic"/>
        <family val="2"/>
      </rPr>
      <t>Siemens</t>
    </r>
    <r>
      <rPr>
        <sz val="8"/>
        <color indexed="8"/>
        <rFont val="Century Gothic"/>
        <family val="2"/>
      </rPr>
      <t xml:space="preserve"> vai analogs</t>
    </r>
  </si>
  <si>
    <r>
      <rPr>
        <b/>
        <sz val="8"/>
        <color indexed="8"/>
        <rFont val="Century Gothic"/>
        <family val="2"/>
      </rPr>
      <t xml:space="preserve">Darbs un materiāli: </t>
    </r>
    <r>
      <rPr>
        <sz val="8"/>
        <color indexed="8"/>
        <rFont val="Century Gothic"/>
        <family val="2"/>
      </rPr>
      <t xml:space="preserve">Z/a gaismas slēdzis uzstādīšana, </t>
    </r>
    <r>
      <rPr>
        <i/>
        <sz val="8"/>
        <color indexed="8"/>
        <rFont val="Century Gothic"/>
        <family val="2"/>
      </rPr>
      <t>Siemens</t>
    </r>
    <r>
      <rPr>
        <sz val="8"/>
        <color indexed="8"/>
        <rFont val="Century Gothic"/>
        <family val="2"/>
      </rPr>
      <t xml:space="preserve"> vai analogs</t>
    </r>
  </si>
  <si>
    <r>
      <rPr>
        <b/>
        <i/>
        <sz val="8"/>
        <rFont val="Century Gothic"/>
        <family val="2"/>
      </rPr>
      <t xml:space="preserve">Materiāli: </t>
    </r>
    <r>
      <rPr>
        <i/>
        <sz val="8"/>
        <rFont val="Century Gothic"/>
        <family val="2"/>
      </rPr>
      <t>Krāsa sienām, ūdensizturīga, Bindo 7 vai analogs</t>
    </r>
  </si>
  <si>
    <r>
      <rPr>
        <b/>
        <i/>
        <sz val="8"/>
        <color indexed="8"/>
        <rFont val="Century Gothic"/>
        <family val="2"/>
      </rPr>
      <t xml:space="preserve">Materiāli: </t>
    </r>
    <r>
      <rPr>
        <i/>
        <sz val="8"/>
        <color indexed="8"/>
        <rFont val="Century Gothic"/>
        <family val="2"/>
      </rPr>
      <t>Vivacolor SPECIAL WINDOW Alkīda krāsa vai analoga (toni sakaņot ar pasūtītāju)</t>
    </r>
  </si>
  <si>
    <r>
      <rPr>
        <b/>
        <i/>
        <sz val="8"/>
        <rFont val="Century Gothic"/>
        <family val="2"/>
      </rPr>
      <t xml:space="preserve">Materiāli: </t>
    </r>
    <r>
      <rPr>
        <i/>
        <sz val="8"/>
        <rFont val="Century Gothic"/>
        <family val="2"/>
      </rPr>
      <t>Vivacolor SPECIAL RADIATOR Alkīda krāsa radiatoriem vai analoga</t>
    </r>
  </si>
  <si>
    <r>
      <rPr>
        <b/>
        <i/>
        <sz val="8"/>
        <color indexed="8"/>
        <rFont val="Century Gothic"/>
        <family val="2"/>
      </rPr>
      <t xml:space="preserve">Materiāls: </t>
    </r>
    <r>
      <rPr>
        <i/>
        <sz val="8"/>
        <color indexed="8"/>
        <rFont val="Century Gothic"/>
        <family val="2"/>
      </rPr>
      <t>masīvkoka (oša) dēļu parkets (70x500x30mm) vai analogs</t>
    </r>
  </si>
  <si>
    <r>
      <rPr>
        <b/>
        <i/>
        <sz val="8"/>
        <color indexed="8"/>
        <rFont val="Century Gothic"/>
        <family val="2"/>
      </rPr>
      <t xml:space="preserve">Materiāls: </t>
    </r>
    <r>
      <rPr>
        <i/>
        <sz val="8"/>
        <color indexed="8"/>
        <rFont val="Century Gothic"/>
        <family val="2"/>
      </rPr>
      <t>SYNTEKO Classic 35 Laka grīdām divkomponentu, ar augstu nodilumizturību, pusmatēta vai analogs</t>
    </r>
  </si>
  <si>
    <r>
      <rPr>
        <b/>
        <i/>
        <sz val="8"/>
        <color indexed="8"/>
        <rFont val="Century Gothic"/>
        <family val="2"/>
      </rPr>
      <t xml:space="preserve">Materiāli: </t>
    </r>
    <r>
      <rPr>
        <i/>
        <sz val="8"/>
        <color indexed="8"/>
        <rFont val="Century Gothic"/>
        <family val="2"/>
      </rPr>
      <t>VivacolorSnickeri špakteļtepe iekšdarbiem vai analoga</t>
    </r>
  </si>
  <si>
    <r>
      <rPr>
        <b/>
        <i/>
        <sz val="8"/>
        <color indexed="8"/>
        <rFont val="Century Gothic"/>
        <family val="2"/>
      </rPr>
      <t xml:space="preserve">Materiāli: </t>
    </r>
    <r>
      <rPr>
        <i/>
        <sz val="8"/>
        <color indexed="8"/>
        <rFont val="Century Gothic"/>
        <family val="2"/>
      </rPr>
      <t>Vivacolor SPECIAL WINDOW Alkīda krāsa vai analoga</t>
    </r>
  </si>
  <si>
    <r>
      <rPr>
        <b/>
        <i/>
        <sz val="8"/>
        <color indexed="8"/>
        <rFont val="Century Gothic"/>
        <family val="2"/>
      </rPr>
      <t xml:space="preserve">Materiāli: </t>
    </r>
    <r>
      <rPr>
        <i/>
        <sz val="8"/>
        <color indexed="8"/>
        <rFont val="Century Gothic"/>
        <family val="2"/>
      </rPr>
      <t>Smilšpapīrs</t>
    </r>
  </si>
  <si>
    <r>
      <rPr>
        <b/>
        <sz val="8"/>
        <rFont val="Century Gothic"/>
        <family val="2"/>
      </rPr>
      <t xml:space="preserve">Darbs un materiāli: </t>
    </r>
    <r>
      <rPr>
        <sz val="8"/>
        <rFont val="Century Gothic"/>
        <family val="2"/>
      </rPr>
      <t>Durvju stiklojuma maiņa (9 stikli 300x500mm)</t>
    </r>
  </si>
  <si>
    <r>
      <rPr>
        <b/>
        <sz val="8"/>
        <rFont val="Century Gothic"/>
        <family val="2"/>
      </rPr>
      <t xml:space="preserve">Darbs: </t>
    </r>
    <r>
      <rPr>
        <sz val="8"/>
        <rFont val="Century Gothic"/>
        <family val="2"/>
      </rPr>
      <t>Durvju virsmas špaktelēšana, slīpēšana, gruntēšana, krāsošana divas reizes (no abām pusēm). Durvju augšdaļā bojājums, ko nepieciešams labot vai protezēt, durvis ir ar stiklojumu</t>
    </r>
  </si>
  <si>
    <r>
      <rPr>
        <b/>
        <i/>
        <sz val="8"/>
        <rFont val="Century Gothic"/>
        <family val="2"/>
      </rPr>
      <t xml:space="preserve">Materiāls: </t>
    </r>
    <r>
      <rPr>
        <i/>
        <sz val="8"/>
        <rFont val="Century Gothic"/>
        <family val="2"/>
      </rPr>
      <t>Stiklašķiedras armēšanas siets 70gr., 2x2mm</t>
    </r>
  </si>
  <si>
    <r>
      <rPr>
        <b/>
        <i/>
        <sz val="8"/>
        <rFont val="Century Gothic"/>
        <family val="2"/>
      </rPr>
      <t xml:space="preserve">Materiāli: </t>
    </r>
    <r>
      <rPr>
        <i/>
        <sz val="8"/>
        <rFont val="Century Gothic"/>
        <family val="2"/>
      </rPr>
      <t>Knauf Tiefengrunt vai analoga grunts</t>
    </r>
  </si>
  <si>
    <r>
      <rPr>
        <b/>
        <sz val="8"/>
        <rFont val="Century Gothic"/>
        <family val="2"/>
      </rPr>
      <t>Materiāli:</t>
    </r>
    <r>
      <rPr>
        <sz val="8"/>
        <rFont val="Century Gothic"/>
        <family val="2"/>
      </rPr>
      <t xml:space="preserve"> špaktelis Vetonit LR vai analogs</t>
    </r>
  </si>
  <si>
    <r>
      <rPr>
        <b/>
        <sz val="8"/>
        <rFont val="Century Gothic"/>
        <family val="2"/>
      </rPr>
      <t xml:space="preserve">Materiāli: </t>
    </r>
    <r>
      <rPr>
        <sz val="8"/>
        <rFont val="Century Gothic"/>
        <family val="2"/>
      </rPr>
      <t>Knauf Tiefengrunt vai analoga grunts</t>
    </r>
  </si>
  <si>
    <r>
      <rPr>
        <b/>
        <sz val="8"/>
        <rFont val="Century Gothic"/>
        <family val="2"/>
      </rPr>
      <t>Materiāli:</t>
    </r>
    <r>
      <rPr>
        <sz val="8"/>
        <rFont val="Century Gothic"/>
        <family val="2"/>
      </rPr>
      <t xml:space="preserve"> Smilšpapīrs</t>
    </r>
  </si>
  <si>
    <r>
      <rPr>
        <b/>
        <i/>
        <sz val="8"/>
        <rFont val="Century Gothic"/>
        <family val="2"/>
      </rPr>
      <t xml:space="preserve">Materiāli: </t>
    </r>
    <r>
      <rPr>
        <i/>
        <sz val="8"/>
        <rFont val="Century Gothic"/>
        <family val="2"/>
      </rPr>
      <t>VIVACOLOR Snickeri špakteļtepe iekšdarbiem vai analoga</t>
    </r>
  </si>
  <si>
    <r>
      <rPr>
        <b/>
        <i/>
        <sz val="8"/>
        <rFont val="Century Gothic"/>
        <family val="2"/>
      </rPr>
      <t xml:space="preserve">Materiāli: </t>
    </r>
    <r>
      <rPr>
        <i/>
        <sz val="8"/>
        <rFont val="Century Gothic"/>
        <family val="2"/>
      </rPr>
      <t>Vivacolor SPECIAL WINDOW Alkīda krāsa vai analoga (toni sakaņot ar pasūtītāju)</t>
    </r>
  </si>
  <si>
    <r>
      <rPr>
        <b/>
        <i/>
        <sz val="8"/>
        <rFont val="Century Gothic"/>
        <family val="2"/>
      </rPr>
      <t xml:space="preserve">Materiāli: </t>
    </r>
    <r>
      <rPr>
        <i/>
        <sz val="8"/>
        <rFont val="Century Gothic"/>
        <family val="2"/>
      </rPr>
      <t>Tifgrunt vai analoga grunts</t>
    </r>
  </si>
  <si>
    <r>
      <rPr>
        <b/>
        <i/>
        <sz val="8"/>
        <rFont val="Century Gothic"/>
        <family val="2"/>
      </rPr>
      <t xml:space="preserve">Materiāli: </t>
    </r>
    <r>
      <rPr>
        <i/>
        <sz val="8"/>
        <rFont val="Century Gothic"/>
        <family val="2"/>
      </rPr>
      <t>Linolejs vinila segums IVC Concept Ultimate 34/43 klase "Pinnacles 608" vai analogs</t>
    </r>
  </si>
  <si>
    <r>
      <rPr>
        <b/>
        <i/>
        <sz val="8"/>
        <rFont val="Century Gothic"/>
        <family val="2"/>
      </rPr>
      <t xml:space="preserve">Materiāli: </t>
    </r>
    <r>
      <rPr>
        <i/>
        <sz val="8"/>
        <rFont val="Century Gothic"/>
        <family val="2"/>
      </rPr>
      <t>Kabelis ar vara dzīslām NYM-J-3x2,5mm²</t>
    </r>
  </si>
  <si>
    <r>
      <rPr>
        <b/>
        <i/>
        <sz val="8"/>
        <rFont val="Century Gothic"/>
        <family val="2"/>
      </rPr>
      <t xml:space="preserve">Materiāli: </t>
    </r>
    <r>
      <rPr>
        <i/>
        <sz val="8"/>
        <rFont val="Century Gothic"/>
        <family val="2"/>
      </rPr>
      <t>Kabelis ar vara dzīslām NYM-J-3x1,5mm²</t>
    </r>
  </si>
  <si>
    <r>
      <rPr>
        <b/>
        <i/>
        <sz val="8"/>
        <rFont val="Century Gothic"/>
        <family val="2"/>
      </rPr>
      <t>Materiāli:</t>
    </r>
    <r>
      <rPr>
        <i/>
        <sz val="8"/>
        <rFont val="Century Gothic"/>
        <family val="2"/>
      </rPr>
      <t xml:space="preserve"> Interneta kabelis Cat 5</t>
    </r>
  </si>
  <si>
    <r>
      <rPr>
        <b/>
        <i/>
        <sz val="8"/>
        <rFont val="Century Gothic"/>
        <family val="2"/>
      </rPr>
      <t xml:space="preserve">Materiāli: </t>
    </r>
    <r>
      <rPr>
        <i/>
        <sz val="8"/>
        <rFont val="Century Gothic"/>
        <family val="2"/>
      </rPr>
      <t>TIKKURILA Unica krāsa metālam vai analoga</t>
    </r>
  </si>
  <si>
    <r>
      <rPr>
        <b/>
        <i/>
        <sz val="8"/>
        <rFont val="Century Gothic"/>
        <family val="2"/>
      </rPr>
      <t xml:space="preserve">Materiāli: </t>
    </r>
    <r>
      <rPr>
        <i/>
        <sz val="8"/>
        <rFont val="Century Gothic"/>
        <family val="2"/>
      </rPr>
      <t>Kabelis ar vara dzīslām NYM-J-5x4,0mm²</t>
    </r>
  </si>
  <si>
    <r>
      <rPr>
        <b/>
        <i/>
        <sz val="8"/>
        <rFont val="Century Gothic"/>
        <family val="2"/>
      </rPr>
      <t xml:space="preserve">Materiāli: </t>
    </r>
    <r>
      <rPr>
        <i/>
        <sz val="8"/>
        <rFont val="Century Gothic"/>
        <family val="2"/>
      </rPr>
      <t>Kabelis ar vara dzīslām NYM-J-3x2,5</t>
    </r>
  </si>
  <si>
    <r>
      <rPr>
        <b/>
        <i/>
        <sz val="8"/>
        <rFont val="Century Gothic"/>
        <family val="2"/>
      </rPr>
      <t xml:space="preserve">Materiāli: </t>
    </r>
    <r>
      <rPr>
        <i/>
        <sz val="8"/>
        <rFont val="Century Gothic"/>
        <family val="2"/>
      </rPr>
      <t>Linolejs vinila segums Allura Flex Decibel  33/42 klase, krāsa 435560 white concrete NCS S 2002-Y50R vai analogs</t>
    </r>
  </si>
  <si>
    <r>
      <rPr>
        <b/>
        <i/>
        <sz val="8"/>
        <rFont val="Century Gothic"/>
        <family val="2"/>
      </rPr>
      <t xml:space="preserve">Materiāli: </t>
    </r>
    <r>
      <rPr>
        <i/>
        <sz val="8"/>
        <rFont val="Century Gothic"/>
        <family val="2"/>
      </rPr>
      <t>Terauda sijas HEA 160 (garums 6,4; 6,4; 1,1; 1,1m)</t>
    </r>
  </si>
  <si>
    <r>
      <rPr>
        <b/>
        <i/>
        <sz val="8"/>
        <rFont val="Century Gothic"/>
        <family val="2"/>
      </rPr>
      <t xml:space="preserve">Materiāli: </t>
    </r>
    <r>
      <rPr>
        <i/>
        <sz val="8"/>
        <rFont val="Century Gothic"/>
        <family val="2"/>
      </rPr>
      <t>Terauda plāksne t=10mm plauktu metināšanai, mūrlatu enkurojumam pie jaunizveidojamās sijas</t>
    </r>
  </si>
  <si>
    <r>
      <rPr>
        <b/>
        <i/>
        <sz val="8"/>
        <rFont val="Century Gothic"/>
        <family val="2"/>
      </rPr>
      <t xml:space="preserve">Materiāli: </t>
    </r>
    <r>
      <rPr>
        <i/>
        <sz val="8"/>
        <rFont val="Century Gothic"/>
        <family val="2"/>
      </rPr>
      <t>Bultskrūves M16</t>
    </r>
  </si>
  <si>
    <r>
      <rPr>
        <b/>
        <i/>
        <sz val="8"/>
        <rFont val="Century Gothic"/>
        <family val="2"/>
      </rPr>
      <t xml:space="preserve">Materiāli: </t>
    </r>
    <r>
      <rPr>
        <i/>
        <sz val="8"/>
        <rFont val="Century Gothic"/>
        <family val="2"/>
      </rPr>
      <t>Mehāniskās enkurskrūves HILTU HUS-HR  Ø10 vai analogi</t>
    </r>
  </si>
  <si>
    <r>
      <rPr>
        <b/>
        <i/>
        <sz val="8"/>
        <rFont val="Century Gothic"/>
        <family val="2"/>
      </rPr>
      <t xml:space="preserve">Materiāli: </t>
    </r>
    <r>
      <rPr>
        <i/>
        <sz val="8"/>
        <rFont val="Century Gothic"/>
        <family val="2"/>
      </rPr>
      <t>Gaisa apstrādes iekārtas uzstādīšana (Denvet DV20 vai analogs) ar rotora tipa siltuma utilizatoru, El. Sildītāju. Lp=3000m3/st, Ln=3000m3/st, Hp=350Pa, Hn=350Pa; Np=1,25kW, Nn=1,25kW; Pieplūdes filtrs: F7; Nosūces filtrs; M5; 3130=1370(h)x 1270 740kg Automātiskās vadības bloks (kontrolieris E281DW-3 + pārnēsājamā pults E3-DSP+kabelis EDSP-K3)</t>
    </r>
  </si>
  <si>
    <r>
      <rPr>
        <b/>
        <i/>
        <sz val="8"/>
        <rFont val="Century Gothic"/>
        <family val="2"/>
      </rPr>
      <t xml:space="preserve">Materiāli: </t>
    </r>
    <r>
      <rPr>
        <i/>
        <sz val="8"/>
        <rFont val="Century Gothic"/>
        <family val="2"/>
      </rPr>
      <t>Izmešanas reste (toni saskānot ar pasūtītāju)</t>
    </r>
  </si>
  <si>
    <r>
      <rPr>
        <b/>
        <i/>
        <sz val="8"/>
        <rFont val="Century Gothic"/>
        <family val="2"/>
      </rPr>
      <t xml:space="preserve">Materiāli: </t>
    </r>
    <r>
      <rPr>
        <i/>
        <sz val="8"/>
        <rFont val="Century Gothic"/>
        <family val="2"/>
      </rPr>
      <t>Jumtiņš gaisa vadam Ø500mm</t>
    </r>
  </si>
  <si>
    <r>
      <rPr>
        <b/>
        <i/>
        <sz val="8"/>
        <rFont val="Century Gothic"/>
        <family val="2"/>
      </rPr>
      <t xml:space="preserve">Materiāli: </t>
    </r>
    <r>
      <rPr>
        <i/>
        <sz val="8"/>
        <rFont val="Century Gothic"/>
        <family val="2"/>
      </rPr>
      <t>Trokšņa slāpētājs SLCU-500-1200-100 vai analogs</t>
    </r>
  </si>
  <si>
    <r>
      <rPr>
        <b/>
        <i/>
        <sz val="8"/>
        <rFont val="Century Gothic"/>
        <family val="2"/>
      </rPr>
      <t xml:space="preserve">Materiāli: </t>
    </r>
    <r>
      <rPr>
        <i/>
        <sz val="8"/>
        <rFont val="Century Gothic"/>
        <family val="2"/>
      </rPr>
      <t>Jumtiņš gaisa vadam 500x400 mm</t>
    </r>
  </si>
  <si>
    <r>
      <rPr>
        <b/>
        <i/>
        <sz val="8"/>
        <rFont val="Century Gothic"/>
        <family val="2"/>
      </rPr>
      <t>Materiāli:</t>
    </r>
    <r>
      <rPr>
        <i/>
        <sz val="8"/>
        <rFont val="Century Gothic"/>
        <family val="2"/>
      </rPr>
      <t xml:space="preserve"> Pieplūdes difuzors RC14-S-315 vai analogs</t>
    </r>
  </si>
  <si>
    <r>
      <rPr>
        <b/>
        <i/>
        <sz val="8"/>
        <rFont val="Century Gothic"/>
        <family val="2"/>
      </rPr>
      <t xml:space="preserve">Materiāli: </t>
    </r>
    <r>
      <rPr>
        <i/>
        <sz val="8"/>
        <rFont val="Century Gothic"/>
        <family val="2"/>
      </rPr>
      <t>Nosūces difuzors RC14-E-315 vai analogs</t>
    </r>
  </si>
  <si>
    <r>
      <rPr>
        <b/>
        <i/>
        <sz val="8"/>
        <rFont val="Century Gothic"/>
        <family val="2"/>
      </rPr>
      <t xml:space="preserve">Materiāli: </t>
    </r>
    <r>
      <rPr>
        <i/>
        <sz val="8"/>
        <rFont val="Century Gothic"/>
        <family val="2"/>
      </rPr>
      <t>Ugunsdrošais vārsts (E160) FDI-500 vai analogs</t>
    </r>
  </si>
  <si>
    <r>
      <rPr>
        <b/>
        <i/>
        <sz val="8"/>
        <rFont val="Century Gothic"/>
        <family val="2"/>
      </rPr>
      <t xml:space="preserve">Materiāli: </t>
    </r>
    <r>
      <rPr>
        <i/>
        <sz val="8"/>
        <rFont val="Century Gothic"/>
        <family val="2"/>
      </rPr>
      <t>Gaisa vārsts (drosele) DRU 315vai analogs</t>
    </r>
  </si>
  <si>
    <r>
      <rPr>
        <b/>
        <i/>
        <sz val="8"/>
        <rFont val="Century Gothic"/>
        <family val="2"/>
      </rPr>
      <t xml:space="preserve">Materiāli: </t>
    </r>
    <r>
      <rPr>
        <i/>
        <sz val="8"/>
        <rFont val="Century Gothic"/>
        <family val="2"/>
      </rPr>
      <t>Pārejas 1200x500mm Ø500mm;  garums 350mm</t>
    </r>
  </si>
  <si>
    <r>
      <rPr>
        <b/>
        <i/>
        <sz val="8"/>
        <rFont val="Century Gothic"/>
        <family val="2"/>
      </rPr>
      <t xml:space="preserve">Materiāli: </t>
    </r>
    <r>
      <rPr>
        <i/>
        <sz val="8"/>
        <rFont val="Century Gothic"/>
        <family val="2"/>
      </rPr>
      <t>Gaisa vads no cinkotā skārda Ø315mm</t>
    </r>
  </si>
  <si>
    <r>
      <rPr>
        <b/>
        <i/>
        <sz val="8"/>
        <rFont val="Century Gothic"/>
        <family val="2"/>
      </rPr>
      <t xml:space="preserve">Materiāli: </t>
    </r>
    <r>
      <rPr>
        <i/>
        <sz val="8"/>
        <rFont val="Century Gothic"/>
        <family val="2"/>
      </rPr>
      <t>Gaisa vads no cinkotā skārda Ø400mm</t>
    </r>
  </si>
  <si>
    <r>
      <rPr>
        <b/>
        <i/>
        <sz val="8"/>
        <rFont val="Century Gothic"/>
        <family val="2"/>
      </rPr>
      <t xml:space="preserve">Materiāli: </t>
    </r>
    <r>
      <rPr>
        <i/>
        <sz val="8"/>
        <rFont val="Century Gothic"/>
        <family val="2"/>
      </rPr>
      <t>Gaisa vads no cinkotā skārda Ø500mm</t>
    </r>
  </si>
  <si>
    <r>
      <rPr>
        <b/>
        <i/>
        <sz val="8"/>
        <rFont val="Century Gothic"/>
        <family val="2"/>
      </rPr>
      <t xml:space="preserve">Materiāli: </t>
    </r>
    <r>
      <rPr>
        <i/>
        <sz val="8"/>
        <rFont val="Century Gothic"/>
        <family val="2"/>
      </rPr>
      <t>Gaisa vads no cinkotā skārda 500x400mm</t>
    </r>
  </si>
  <si>
    <r>
      <rPr>
        <b/>
        <i/>
        <sz val="8"/>
        <rFont val="Century Gothic"/>
        <family val="2"/>
      </rPr>
      <t xml:space="preserve">Materiāli: </t>
    </r>
    <r>
      <rPr>
        <i/>
        <sz val="8"/>
        <rFont val="Century Gothic"/>
        <family val="2"/>
      </rPr>
      <t>Gaisa vadu fasondaļas</t>
    </r>
  </si>
  <si>
    <r>
      <rPr>
        <b/>
        <i/>
        <sz val="8"/>
        <rFont val="Century Gothic"/>
        <family val="2"/>
      </rPr>
      <t xml:space="preserve">Materiāli: </t>
    </r>
    <r>
      <rPr>
        <i/>
        <sz val="8"/>
        <rFont val="Century Gothic"/>
        <family val="2"/>
      </rPr>
      <t>Gaisa vadu stiprinājumi</t>
    </r>
  </si>
  <si>
    <r>
      <rPr>
        <b/>
        <i/>
        <sz val="8"/>
        <rFont val="Century Gothic"/>
        <family val="2"/>
      </rPr>
      <t xml:space="preserve">Materiāli: </t>
    </r>
    <r>
      <rPr>
        <i/>
        <sz val="8"/>
        <rFont val="Century Gothic"/>
        <family val="2"/>
      </rPr>
      <t>Gaisa vadu montāžas materiāli</t>
    </r>
  </si>
  <si>
    <r>
      <rPr>
        <b/>
        <i/>
        <sz val="8"/>
        <color indexed="8"/>
        <rFont val="Century Gothic"/>
        <family val="2"/>
      </rPr>
      <t xml:space="preserve">Materiāli: </t>
    </r>
    <r>
      <rPr>
        <i/>
        <sz val="8"/>
        <color indexed="8"/>
        <rFont val="Century Gothic"/>
        <family val="2"/>
      </rPr>
      <t>Elektroinstalācijas materiāli</t>
    </r>
  </si>
  <si>
    <r>
      <rPr>
        <b/>
        <i/>
        <sz val="8"/>
        <rFont val="Century Gothic"/>
        <family val="2"/>
      </rPr>
      <t xml:space="preserve">Materiāli: </t>
    </r>
    <r>
      <rPr>
        <i/>
        <sz val="8"/>
        <rFont val="Century Gothic"/>
        <family val="2"/>
      </rPr>
      <t>Siltumizolācija ar veidgabaliem Lamella Mat AluCoat 100 vai analoga</t>
    </r>
  </si>
  <si>
    <r>
      <rPr>
        <b/>
        <i/>
        <sz val="8"/>
        <color indexed="8"/>
        <rFont val="Century Gothic"/>
        <family val="2"/>
      </rPr>
      <t>Materiāli:</t>
    </r>
    <r>
      <rPr>
        <i/>
        <sz val="8"/>
        <color indexed="8"/>
        <rFont val="Century Gothic"/>
        <family val="2"/>
      </rPr>
      <t xml:space="preserve"> Ugunsdrošās putas Hilti CFS-F FX vai analogas starpstāvu atdalīšanai</t>
    </r>
  </si>
  <si>
    <r>
      <rPr>
        <b/>
        <i/>
        <sz val="8"/>
        <color indexed="8"/>
        <rFont val="Century Gothic"/>
        <family val="2"/>
      </rPr>
      <t xml:space="preserve">Materiāli: </t>
    </r>
    <r>
      <rPr>
        <i/>
        <sz val="8"/>
        <color indexed="8"/>
        <rFont val="Century Gothic"/>
        <family val="2"/>
      </rPr>
      <t>Ugunsdrošais hermētiķis Hilti CFS-S ACR vai analogs starpstāvu hermetizēšanai</t>
    </r>
  </si>
  <si>
    <r>
      <rPr>
        <b/>
        <i/>
        <sz val="8"/>
        <rFont val="Century Gothic"/>
        <family val="2"/>
      </rPr>
      <t xml:space="preserve">Materiāli: </t>
    </r>
    <r>
      <rPr>
        <i/>
        <sz val="8"/>
        <rFont val="Century Gothic"/>
        <family val="2"/>
      </rPr>
      <t>automātslēdzis 3C25A (montāža uz DIN sliedes)</t>
    </r>
  </si>
  <si>
    <r>
      <rPr>
        <b/>
        <i/>
        <sz val="8"/>
        <rFont val="Century Gothic"/>
        <family val="2"/>
      </rPr>
      <t>Materiāli:</t>
    </r>
    <r>
      <rPr>
        <i/>
        <sz val="8"/>
        <rFont val="Century Gothic"/>
        <family val="2"/>
      </rPr>
      <t xml:space="preserve"> Drošinātājs PN-2, 25A</t>
    </r>
  </si>
  <si>
    <r>
      <rPr>
        <b/>
        <i/>
        <sz val="8"/>
        <rFont val="Century Gothic"/>
        <family val="2"/>
      </rPr>
      <t xml:space="preserve">Materiāli: </t>
    </r>
    <r>
      <rPr>
        <i/>
        <sz val="8"/>
        <rFont val="Century Gothic"/>
        <family val="2"/>
      </rPr>
      <t>Drošinātājs PN-2, 20A</t>
    </r>
  </si>
  <si>
    <r>
      <rPr>
        <b/>
        <i/>
        <sz val="8"/>
        <rFont val="Century Gothic"/>
        <family val="2"/>
      </rPr>
      <t xml:space="preserve">Materiāli: </t>
    </r>
    <r>
      <rPr>
        <i/>
        <sz val="8"/>
        <rFont val="Century Gothic"/>
        <family val="2"/>
      </rPr>
      <t>Kabelis ar vara dzīslām NYM-J-3x1,5</t>
    </r>
  </si>
  <si>
    <r>
      <rPr>
        <b/>
        <i/>
        <sz val="8"/>
        <rFont val="Century Gothic"/>
        <family val="2"/>
      </rPr>
      <t xml:space="preserve">Materiāli: </t>
    </r>
    <r>
      <rPr>
        <i/>
        <sz val="8"/>
        <rFont val="Century Gothic"/>
        <family val="2"/>
      </rPr>
      <t>Kabelis ar vara dzīslām NYM-J-5x2,5</t>
    </r>
  </si>
  <si>
    <r>
      <rPr>
        <b/>
        <i/>
        <sz val="8"/>
        <rFont val="Century Gothic"/>
        <family val="2"/>
      </rPr>
      <t>Materiāli:</t>
    </r>
    <r>
      <rPr>
        <i/>
        <sz val="8"/>
        <rFont val="Century Gothic"/>
        <family val="2"/>
      </rPr>
      <t xml:space="preserve"> Kabelis ar vara dzīslām NYM-J-5x4</t>
    </r>
  </si>
  <si>
    <r>
      <rPr>
        <b/>
        <i/>
        <sz val="8"/>
        <rFont val="Century Gothic"/>
        <family val="2"/>
      </rPr>
      <t xml:space="preserve">Materiāli: </t>
    </r>
    <r>
      <rPr>
        <i/>
        <sz val="8"/>
        <rFont val="Century Gothic"/>
        <family val="2"/>
      </rPr>
      <t>Kabelis ar vara dzīslām NYM-J-4x6</t>
    </r>
  </si>
  <si>
    <r>
      <rPr>
        <b/>
        <i/>
        <sz val="8"/>
        <rFont val="Century Gothic"/>
        <family val="2"/>
      </rPr>
      <t xml:space="preserve">Materiāli: </t>
    </r>
    <r>
      <rPr>
        <i/>
        <sz val="8"/>
        <rFont val="Century Gothic"/>
        <family val="2"/>
      </rPr>
      <t>Montāžas izstrādājumi (vadu skavas, savilces, savilču pamatnes)</t>
    </r>
  </si>
  <si>
    <r>
      <rPr>
        <b/>
        <i/>
        <sz val="8"/>
        <rFont val="Century Gothic"/>
        <family val="2"/>
      </rPr>
      <t xml:space="preserve">Materiāli: </t>
    </r>
    <r>
      <rPr>
        <i/>
        <sz val="8"/>
        <rFont val="Century Gothic"/>
        <family val="2"/>
      </rPr>
      <t>Slēdzis 10A, 230V, IP20, z/a</t>
    </r>
  </si>
  <si>
    <r>
      <rPr>
        <b/>
        <i/>
        <sz val="8"/>
        <rFont val="Century Gothic"/>
        <family val="2"/>
      </rPr>
      <t xml:space="preserve">Materiāli: </t>
    </r>
    <r>
      <rPr>
        <i/>
        <sz val="8"/>
        <rFont val="Century Gothic"/>
        <family val="2"/>
      </rPr>
      <t>Kontaktligzda 16A, 230V, IP20, z/a</t>
    </r>
  </si>
  <si>
    <r>
      <rPr>
        <b/>
        <i/>
        <sz val="8"/>
        <rFont val="Century Gothic"/>
        <family val="2"/>
      </rPr>
      <t xml:space="preserve">Materiāli: </t>
    </r>
    <r>
      <rPr>
        <i/>
        <sz val="8"/>
        <rFont val="Century Gothic"/>
        <family val="2"/>
      </rPr>
      <t>Nozarkārba, IP20, z/a</t>
    </r>
  </si>
  <si>
    <r>
      <rPr>
        <b/>
        <i/>
        <sz val="8"/>
        <rFont val="Century Gothic"/>
        <family val="2"/>
      </rPr>
      <t xml:space="preserve">Materiāli: </t>
    </r>
    <r>
      <rPr>
        <i/>
        <sz val="8"/>
        <rFont val="Century Gothic"/>
        <family val="2"/>
      </rPr>
      <t>Montāžas kārba z/a</t>
    </r>
  </si>
  <si>
    <r>
      <rPr>
        <b/>
        <i/>
        <sz val="8"/>
        <rFont val="Century Gothic"/>
        <family val="2"/>
      </rPr>
      <t xml:space="preserve">Materiāli: </t>
    </r>
    <r>
      <rPr>
        <i/>
        <sz val="8"/>
        <rFont val="Century Gothic"/>
        <family val="2"/>
      </rPr>
      <t>Ugunsdrošās putas Hilti CFS-F FX vai analogas starpstāvu atdalīšanai</t>
    </r>
  </si>
  <si>
    <r>
      <rPr>
        <b/>
        <i/>
        <sz val="8"/>
        <rFont val="Century Gothic"/>
        <family val="2"/>
      </rPr>
      <t xml:space="preserve">Materiāli: </t>
    </r>
    <r>
      <rPr>
        <i/>
        <sz val="8"/>
        <rFont val="Century Gothic"/>
        <family val="2"/>
      </rPr>
      <t>Ugunsdrošais hermētiķis Hilti CFS-S ACR vai analogs starpstāvu hermetizēšanai</t>
    </r>
  </si>
  <si>
    <r>
      <rPr>
        <b/>
        <i/>
        <sz val="8"/>
        <rFont val="Century Gothic"/>
        <family val="2"/>
      </rPr>
      <t xml:space="preserve">Materiāli: </t>
    </r>
    <r>
      <rPr>
        <i/>
        <sz val="8"/>
        <rFont val="Century Gothic"/>
        <family val="2"/>
      </rPr>
      <t>Montāžas izstrādājumi (Wago)</t>
    </r>
  </si>
  <si>
    <r>
      <rPr>
        <b/>
        <i/>
        <sz val="8"/>
        <rFont val="Century Gothic"/>
        <family val="2"/>
      </rPr>
      <t xml:space="preserve">Materiāli: </t>
    </r>
    <r>
      <rPr>
        <i/>
        <sz val="8"/>
        <rFont val="Century Gothic"/>
        <family val="2"/>
      </rPr>
      <t>Griestu gaismeklis SPORTSBAY T5 3*49W 840 Sylvania ar spuldzēm vai analogs</t>
    </r>
  </si>
  <si>
    <r>
      <rPr>
        <b/>
        <i/>
        <sz val="8"/>
        <rFont val="Century Gothic"/>
        <family val="2"/>
      </rPr>
      <t xml:space="preserve">Materiāli: </t>
    </r>
    <r>
      <rPr>
        <i/>
        <sz val="8"/>
        <rFont val="Century Gothic"/>
        <family val="2"/>
      </rPr>
      <t>Sliede 4000mm armatūra, balts</t>
    </r>
  </si>
  <si>
    <r>
      <rPr>
        <b/>
        <i/>
        <sz val="8"/>
        <rFont val="Century Gothic"/>
        <family val="2"/>
      </rPr>
      <t xml:space="preserve">Materiāli: </t>
    </r>
    <r>
      <rPr>
        <i/>
        <sz val="8"/>
        <rFont val="Century Gothic"/>
        <family val="2"/>
      </rPr>
      <t>Sliedes detaļa strāvas pievads, balts</t>
    </r>
  </si>
  <si>
    <r>
      <rPr>
        <b/>
        <i/>
        <sz val="8"/>
        <rFont val="Century Gothic"/>
        <family val="2"/>
      </rPr>
      <t xml:space="preserve">Materiāli: </t>
    </r>
    <r>
      <rPr>
        <i/>
        <sz val="8"/>
        <rFont val="Century Gothic"/>
        <family val="2"/>
      </rPr>
      <t>Sliedes detaļa Str. Conector, balts vai analogs</t>
    </r>
  </si>
  <si>
    <r>
      <rPr>
        <b/>
        <i/>
        <sz val="8"/>
        <rFont val="Century Gothic"/>
        <family val="2"/>
      </rPr>
      <t>Materiāli:</t>
    </r>
    <r>
      <rPr>
        <i/>
        <sz val="8"/>
        <rFont val="Century Gothic"/>
        <family val="2"/>
      </rPr>
      <t xml:space="preserve"> Sliedes detaļa iekarināšanas troses</t>
    </r>
  </si>
  <si>
    <r>
      <rPr>
        <b/>
        <i/>
        <sz val="8"/>
        <rFont val="Century Gothic"/>
        <family val="2"/>
      </rPr>
      <t xml:space="preserve">Materiāli: </t>
    </r>
    <r>
      <rPr>
        <i/>
        <sz val="8"/>
        <rFont val="Century Gothic"/>
        <family val="2"/>
      </rPr>
      <t>Sliedes detaļa gala vāks, balts</t>
    </r>
  </si>
  <si>
    <r>
      <rPr>
        <b/>
        <i/>
        <sz val="8"/>
        <rFont val="Century Gothic"/>
        <family val="2"/>
      </rPr>
      <t xml:space="preserve">Materiāli: </t>
    </r>
    <r>
      <rPr>
        <i/>
        <sz val="8"/>
        <rFont val="Century Gothic"/>
        <family val="2"/>
      </rPr>
      <t>Sliedes detaļa stiprinājums pie sliedēm</t>
    </r>
  </si>
  <si>
    <r>
      <rPr>
        <b/>
        <i/>
        <sz val="8"/>
        <rFont val="Century Gothic"/>
        <family val="2"/>
      </rPr>
      <t xml:space="preserve">Materiāli: </t>
    </r>
    <r>
      <rPr>
        <i/>
        <sz val="8"/>
        <rFont val="Century Gothic"/>
        <family val="2"/>
      </rPr>
      <t>Sliedes detaļa stiprinājums pie griestiem ar vāku</t>
    </r>
  </si>
  <si>
    <r>
      <rPr>
        <b/>
        <i/>
        <sz val="8"/>
        <rFont val="Century Gothic"/>
        <family val="2"/>
      </rPr>
      <t xml:space="preserve">Materiāli: </t>
    </r>
    <r>
      <rPr>
        <i/>
        <sz val="8"/>
        <rFont val="Century Gothic"/>
        <family val="2"/>
      </rPr>
      <t>Prožektors ar pretabžilbināšanas vairogu Honeycomb Louvre, 3000K, 29W, Medium 260,2860LM, CRI92, balts vai analogs</t>
    </r>
  </si>
  <si>
    <r>
      <rPr>
        <b/>
        <i/>
        <sz val="8"/>
        <rFont val="Century Gothic"/>
        <family val="2"/>
      </rPr>
      <t xml:space="preserve">Materiāli: </t>
    </r>
    <r>
      <rPr>
        <i/>
        <sz val="8"/>
        <rFont val="Century Gothic"/>
        <family val="2"/>
      </rPr>
      <t>Pie griestiem stiprināms gaismeklis CIRRUS DI 2x35W balts vai analogs</t>
    </r>
  </si>
  <si>
    <r>
      <rPr>
        <b/>
        <i/>
        <sz val="8"/>
        <rFont val="Century Gothic"/>
        <family val="2"/>
      </rPr>
      <t xml:space="preserve">Materiāli: </t>
    </r>
    <r>
      <rPr>
        <i/>
        <sz val="8"/>
        <rFont val="Century Gothic"/>
        <family val="2"/>
      </rPr>
      <t>Iekarināms gaismeklis CIRRUS DI/IN 2x35W balts vai analogs</t>
    </r>
  </si>
  <si>
    <r>
      <rPr>
        <b/>
        <i/>
        <sz val="8"/>
        <rFont val="Century Gothic"/>
        <family val="2"/>
      </rPr>
      <t xml:space="preserve">Materiāli: </t>
    </r>
    <r>
      <rPr>
        <i/>
        <sz val="8"/>
        <rFont val="Century Gothic"/>
        <family val="2"/>
      </rPr>
      <t>Iekarināms gaismeklis CIRRUS LINE DI/IN 2x35W balts vai analogs</t>
    </r>
  </si>
  <si>
    <r>
      <rPr>
        <b/>
        <i/>
        <sz val="8"/>
        <rFont val="Century Gothic"/>
        <family val="2"/>
      </rPr>
      <t xml:space="preserve">Materiāli: </t>
    </r>
    <r>
      <rPr>
        <i/>
        <sz val="8"/>
        <rFont val="Century Gothic"/>
        <family val="2"/>
      </rPr>
      <t>Gala vāki (2. gab. komplektā), balts vai analogi</t>
    </r>
  </si>
  <si>
    <r>
      <rPr>
        <b/>
        <i/>
        <sz val="8"/>
        <rFont val="Century Gothic"/>
        <family val="2"/>
      </rPr>
      <t xml:space="preserve">Materiāli: </t>
    </r>
    <r>
      <rPr>
        <i/>
        <sz val="8"/>
        <rFont val="Century Gothic"/>
        <family val="2"/>
      </rPr>
      <t>CIRRUS Line gaismekļu savienojumi vai analogi</t>
    </r>
  </si>
  <si>
    <r>
      <rPr>
        <b/>
        <i/>
        <sz val="8"/>
        <rFont val="Century Gothic"/>
        <family val="2"/>
      </rPr>
      <t xml:space="preserve">Materiāli: </t>
    </r>
    <r>
      <rPr>
        <i/>
        <sz val="8"/>
        <rFont val="Century Gothic"/>
        <family val="2"/>
      </rPr>
      <t>Iekarināšanas troses</t>
    </r>
  </si>
  <si>
    <r>
      <rPr>
        <b/>
        <i/>
        <sz val="8"/>
        <rFont val="Century Gothic"/>
        <family val="2"/>
      </rPr>
      <t>Materiāli: I</t>
    </r>
    <r>
      <rPr>
        <i/>
        <sz val="8"/>
        <rFont val="Century Gothic"/>
        <family val="2"/>
      </rPr>
      <t>ekarināšanas sistēma ar savienojumiem (vadiem)</t>
    </r>
  </si>
  <si>
    <r>
      <rPr>
        <b/>
        <i/>
        <sz val="8"/>
        <rFont val="Century Gothic"/>
        <family val="2"/>
      </rPr>
      <t xml:space="preserve">Materiāli: </t>
    </r>
    <r>
      <rPr>
        <i/>
        <sz val="8"/>
        <rFont val="Century Gothic"/>
        <family val="2"/>
      </rPr>
      <t>Spuldzes T5 35W 4000K vai analogas</t>
    </r>
  </si>
  <si>
    <r>
      <rPr>
        <b/>
        <i/>
        <sz val="8"/>
        <rFont val="Century Gothic"/>
        <family val="2"/>
      </rPr>
      <t xml:space="preserve">Materiāli: </t>
    </r>
    <r>
      <rPr>
        <i/>
        <sz val="8"/>
        <rFont val="Century Gothic"/>
        <family val="2"/>
      </rPr>
      <t>Kabelis caurspīdīgs 3x0,75mm</t>
    </r>
  </si>
  <si>
    <r>
      <rPr>
        <b/>
        <i/>
        <sz val="8"/>
        <rFont val="Century Gothic"/>
        <family val="2"/>
      </rPr>
      <t xml:space="preserve">Materiāli: </t>
    </r>
    <r>
      <rPr>
        <i/>
        <sz val="8"/>
        <rFont val="Century Gothic"/>
        <family val="2"/>
      </rPr>
      <t>Terauda "L" veida 180x180x13mm profili (garums=28000mm)</t>
    </r>
  </si>
  <si>
    <r>
      <rPr>
        <b/>
        <i/>
        <sz val="8"/>
        <rFont val="Century Gothic"/>
        <family val="2"/>
      </rPr>
      <t xml:space="preserve">Materiāli: </t>
    </r>
    <r>
      <rPr>
        <i/>
        <sz val="8"/>
        <rFont val="Century Gothic"/>
        <family val="2"/>
      </rPr>
      <t>Terauda "L"veida 150x150x10 profili (garums=13600mm)</t>
    </r>
  </si>
  <si>
    <t>Metodiskā kabineta Nr.1 remonts</t>
  </si>
  <si>
    <r>
      <rPr>
        <b/>
        <sz val="8"/>
        <rFont val="Century Gothic"/>
        <family val="2"/>
      </rPr>
      <t xml:space="preserve">Darbs: </t>
    </r>
    <r>
      <rPr>
        <sz val="8"/>
        <rFont val="Century Gothic"/>
        <family val="2"/>
      </rPr>
      <t>Palodžu špaktelēšana, slīpēšana un krāsošana divas reizes (Palodzes garums=2000mm, platums 300mm)</t>
    </r>
  </si>
  <si>
    <r>
      <t>Darbs:</t>
    </r>
    <r>
      <rPr>
        <sz val="8"/>
        <rFont val="Century Gothic"/>
        <family val="2"/>
      </rPr>
      <t xml:space="preserve"> Gaismekļu ar vākiem un savienojumiem uzstādīšana kabinetos</t>
    </r>
  </si>
  <si>
    <r>
      <rPr>
        <b/>
        <i/>
        <sz val="8"/>
        <rFont val="Century Gothic"/>
        <family val="2"/>
      </rPr>
      <t xml:space="preserve">Materiāli: </t>
    </r>
    <r>
      <rPr>
        <i/>
        <sz val="8"/>
        <rFont val="Century Gothic"/>
        <family val="2"/>
      </rPr>
      <t>Spuldzes E27 cokola LED vai analogas - rezerve</t>
    </r>
  </si>
  <si>
    <t>%</t>
  </si>
  <si>
    <t>Profesionālās izglītības kompetences centra “Rīgas Dizaina un mākslas vidusskola” skolas ēkas telpu Rīgā, K. Valdemāra ielā 139 vienkāršotā atjaunošana</t>
  </si>
  <si>
    <t>Rīgā, K. Valdemāra ielā 139</t>
  </si>
  <si>
    <t>Pasūtītajs_______________________________________</t>
  </si>
  <si>
    <t>Uzņēmējs_______________________________________</t>
  </si>
  <si>
    <t>Profesionālās izglītības kompetences centra “Rīgas Dizaina un mākslas vidusskola” skolas ēka Rīgā, K. Valdemāra ielā 139</t>
  </si>
  <si>
    <t>Zīmēšanas gleznošanas studijas Nr. 1 remonts</t>
  </si>
  <si>
    <t>Zīmēšanas glezošamas studijas remontsNr. 2 remonts</t>
  </si>
  <si>
    <t>Būvniecības kopējais piedāvājums</t>
  </si>
  <si>
    <t>t.sk.darba aizsardzība 0,0%</t>
  </si>
  <si>
    <t>Rīgā, K. Valdemāra iela 139</t>
  </si>
  <si>
    <r>
      <rPr>
        <b/>
        <sz val="8"/>
        <rFont val="Century Gothic"/>
        <family val="2"/>
      </rPr>
      <t xml:space="preserve">Darbs un materiāli: </t>
    </r>
    <r>
      <rPr>
        <sz val="8"/>
        <rFont val="Century Gothic"/>
        <family val="2"/>
      </rPr>
      <t>Pieslēguma kabeļu risinājuma projeketoram un audiotehnikai izveide</t>
    </r>
  </si>
  <si>
    <r>
      <rPr>
        <b/>
        <sz val="8"/>
        <rFont val="Century Gothic"/>
        <family val="2"/>
      </rPr>
      <t xml:space="preserve">Darbs: </t>
    </r>
    <r>
      <rPr>
        <sz val="8"/>
        <rFont val="Century Gothic"/>
        <family val="2"/>
      </rPr>
      <t>Ventilācijas sistēmas izveide saskaņā ar projekta dokumentāciju (SIA "Inženiercentrs konforts" AVK daļa) un palaišana ekpluatācijā veicot visas ieregulēšanas darbības.</t>
    </r>
  </si>
  <si>
    <r>
      <rPr>
        <b/>
        <sz val="8"/>
        <rFont val="Century Gothic"/>
        <family val="2"/>
      </rPr>
      <t xml:space="preserve">Darbs un materiāli: </t>
    </r>
    <r>
      <rPr>
        <sz val="8"/>
        <rFont val="Century Gothic"/>
        <family val="2"/>
      </rPr>
      <t>Sadalne 1SS1 (PE korpuss, IP23, 400/230V, z/a, komplektāciju skatīt projekta dokumentācijā (SIA "ENERGO STAR" EL daļa)), uzstādīšana, komutācija (idividuāli pasūtāma), t.sk.</t>
    </r>
  </si>
  <si>
    <r>
      <rPr>
        <b/>
        <sz val="8"/>
        <rFont val="Century Gothic"/>
        <family val="2"/>
      </rPr>
      <t xml:space="preserve">Darbs: </t>
    </r>
    <r>
      <rPr>
        <sz val="8"/>
        <rFont val="Century Gothic"/>
        <family val="2"/>
      </rPr>
      <t>Kabeļu izvilkšana pēc projekta dokumentācijas (SIA "ENERGO STAR" EL daļa) norādījumiem un risinājumiem</t>
    </r>
  </si>
  <si>
    <r>
      <t xml:space="preserve">Vizuāls pielikums </t>
    </r>
    <r>
      <rPr>
        <b/>
        <sz val="9"/>
        <rFont val="Century Gothic"/>
        <family val="2"/>
      </rPr>
      <t>Nr.p.k. 1</t>
    </r>
  </si>
  <si>
    <r>
      <rPr>
        <b/>
        <i/>
        <sz val="8"/>
        <rFont val="Century Gothic"/>
        <family val="2"/>
      </rPr>
      <t>Materiāli:</t>
    </r>
    <r>
      <rPr>
        <i/>
        <sz val="8"/>
        <rFont val="Century Gothic"/>
        <family val="2"/>
      </rPr>
      <t xml:space="preserve"> palīgmateriāli, stiprinājumu dībeļ, tai skaitā barošanas kabeļi</t>
    </r>
  </si>
  <si>
    <r>
      <rPr>
        <b/>
        <i/>
        <sz val="8"/>
        <rFont val="Century Gothic"/>
        <family val="2"/>
      </rPr>
      <t xml:space="preserve">Materiāli: </t>
    </r>
    <r>
      <rPr>
        <i/>
        <sz val="8"/>
        <rFont val="Century Gothic"/>
        <family val="2"/>
      </rPr>
      <t>Papildmateriāli,tai skaitā barošanas kabeļi</t>
    </r>
  </si>
  <si>
    <r>
      <rPr>
        <b/>
        <i/>
        <sz val="8"/>
        <rFont val="Century Gothic"/>
        <family val="2"/>
      </rPr>
      <t xml:space="preserve">Materiāli: </t>
    </r>
    <r>
      <rPr>
        <i/>
        <sz val="8"/>
        <rFont val="Century Gothic"/>
        <family val="2"/>
      </rPr>
      <t>Montāžas izstrādājumi (dībeļi un skrūves lampu piestiprināšanai, tai skaitā barošanas kabeļi)</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</si>
</sst>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dd/mm/yy"/>
    <numFmt numFmtId="185" formatCode="0.0%"/>
    <numFmt numFmtId="186" formatCode="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0_ ;\-0.00\ "/>
    <numFmt numFmtId="193" formatCode="0_ ;\-0\ "/>
    <numFmt numFmtId="194" formatCode="0.00;[Red]0.00"/>
    <numFmt numFmtId="195" formatCode="0.00000"/>
    <numFmt numFmtId="196" formatCode="0.0000"/>
    <numFmt numFmtId="197" formatCode="[$-426]General"/>
  </numFmts>
  <fonts count="65">
    <font>
      <sz val="10"/>
      <name val="Arial"/>
      <family val="2"/>
    </font>
    <font>
      <sz val="10"/>
      <name val="Century Gothic"/>
      <family val="2"/>
    </font>
    <font>
      <b/>
      <sz val="11"/>
      <name val="Century Gothic"/>
      <family val="2"/>
    </font>
    <font>
      <sz val="9"/>
      <name val="Century Gothic"/>
      <family val="2"/>
    </font>
    <font>
      <b/>
      <sz val="10"/>
      <name val="Century Gothic"/>
      <family val="2"/>
    </font>
    <font>
      <i/>
      <sz val="9"/>
      <name val="Century Gothic"/>
      <family val="2"/>
    </font>
    <font>
      <b/>
      <i/>
      <sz val="9"/>
      <name val="Century Gothic"/>
      <family val="2"/>
    </font>
    <font>
      <sz val="8"/>
      <name val="Century Gothic"/>
      <family val="2"/>
    </font>
    <font>
      <b/>
      <sz val="8"/>
      <name val="Century Gothic"/>
      <family val="2"/>
    </font>
    <font>
      <i/>
      <sz val="8"/>
      <name val="Century Gothic"/>
      <family val="2"/>
    </font>
    <font>
      <b/>
      <sz val="9"/>
      <name val="Century Gothic"/>
      <family val="2"/>
    </font>
    <font>
      <b/>
      <sz val="7"/>
      <name val="Century Gothic"/>
      <family val="2"/>
    </font>
    <font>
      <sz val="7"/>
      <name val="Century Gothic"/>
      <family val="2"/>
    </font>
    <font>
      <sz val="11"/>
      <color indexed="8"/>
      <name val="Calibri"/>
      <family val="2"/>
    </font>
    <font>
      <b/>
      <i/>
      <sz val="8"/>
      <name val="Century Gothic"/>
      <family val="2"/>
    </font>
    <font>
      <vertAlign val="superscript"/>
      <sz val="8"/>
      <name val="Century Gothic"/>
      <family val="2"/>
    </font>
    <font>
      <sz val="8"/>
      <color indexed="8"/>
      <name val="Century Gothic"/>
      <family val="2"/>
    </font>
    <font>
      <b/>
      <sz val="8"/>
      <color indexed="8"/>
      <name val="Century Gothic"/>
      <family val="2"/>
    </font>
    <font>
      <i/>
      <sz val="8"/>
      <color indexed="8"/>
      <name val="Century Gothic"/>
      <family val="2"/>
    </font>
    <font>
      <b/>
      <i/>
      <sz val="8"/>
      <color indexed="8"/>
      <name val="Century Gothic"/>
      <family val="2"/>
    </font>
    <font>
      <sz val="11"/>
      <name val="Century Gothic"/>
      <family val="2"/>
    </font>
    <font>
      <sz val="11"/>
      <color indexed="9"/>
      <name val="Calibri"/>
      <family val="2"/>
    </font>
    <font>
      <b/>
      <sz val="11"/>
      <color indexed="52"/>
      <name val="Calibri"/>
      <family val="2"/>
    </font>
    <font>
      <sz val="11"/>
      <color indexed="10"/>
      <name val="Calibri"/>
      <family val="2"/>
    </font>
    <font>
      <u val="single"/>
      <sz val="10"/>
      <color indexed="30"/>
      <name val="Arial"/>
      <family val="2"/>
    </font>
    <font>
      <sz val="11"/>
      <color indexed="62"/>
      <name val="Calibri"/>
      <family val="2"/>
    </font>
    <font>
      <u val="single"/>
      <sz val="10"/>
      <color indexed="25"/>
      <name val="Arial"/>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2"/>
      <color indexed="8"/>
      <name val="BaltCenturyOldStyle"/>
      <family val="0"/>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0"/>
      <color indexed="8"/>
      <name val="Century Gothic"/>
      <family val="2"/>
    </font>
    <font>
      <sz val="11"/>
      <color theme="1"/>
      <name val="Calibri"/>
      <family val="2"/>
    </font>
    <font>
      <sz val="11"/>
      <color theme="0"/>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2"/>
      <color theme="1"/>
      <name val="BaltCenturyOldStyle"/>
      <family val="0"/>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Century Gothic"/>
      <family val="2"/>
    </font>
    <font>
      <sz val="8"/>
      <color theme="1"/>
      <name val="Century Gothic"/>
      <family val="2"/>
    </font>
    <font>
      <b/>
      <sz val="8"/>
      <color theme="1"/>
      <name val="Century Gothic"/>
      <family val="2"/>
    </font>
    <font>
      <i/>
      <sz val="8"/>
      <color theme="1"/>
      <name val="Century Gothic"/>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6"/>
        <bgColor indexed="64"/>
      </patternFill>
    </fill>
    <fill>
      <patternFill patternType="solid">
        <fgColor theme="0"/>
        <bgColor indexed="64"/>
      </patternFill>
    </fill>
    <fill>
      <patternFill patternType="solid">
        <fgColor theme="2"/>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color indexed="8"/>
      </right>
      <top>
        <color indexed="63"/>
      </top>
      <bottom>
        <color indexed="63"/>
      </bottom>
    </border>
    <border>
      <left style="thin"/>
      <right/>
      <top style="thin"/>
      <bottom style="thin"/>
    </border>
    <border>
      <left>
        <color indexed="63"/>
      </left>
      <right>
        <color indexed="63"/>
      </right>
      <top style="thin"/>
      <bottom style="thin"/>
    </border>
    <border>
      <left>
        <color indexed="63"/>
      </left>
      <right style="thin"/>
      <top/>
      <bottom>
        <color indexed="63"/>
      </bottom>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color indexed="63"/>
      </left>
      <right style="thin"/>
      <top>
        <color indexed="63"/>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0" applyNumberFormat="0" applyFill="0" applyBorder="0" applyAlignment="0" applyProtection="0"/>
    <xf numFmtId="0" fontId="13" fillId="0" borderId="0">
      <alignment/>
      <protection/>
    </xf>
    <xf numFmtId="0" fontId="13" fillId="0" borderId="0">
      <alignment/>
      <protection/>
    </xf>
    <xf numFmtId="0" fontId="45" fillId="0" borderId="0" applyNumberFormat="0" applyFill="0" applyBorder="0" applyAlignment="0" applyProtection="0"/>
    <xf numFmtId="0" fontId="46" fillId="21" borderId="1"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7" fillId="0" borderId="0" applyNumberFormat="0" applyFill="0" applyBorder="0" applyAlignment="0" applyProtection="0"/>
    <xf numFmtId="0" fontId="48" fillId="20" borderId="2" applyNumberFormat="0" applyAlignment="0" applyProtection="0"/>
    <xf numFmtId="171" fontId="0" fillId="0" borderId="0" applyFill="0" applyBorder="0" applyAlignment="0" applyProtection="0"/>
    <xf numFmtId="169" fontId="0" fillId="0" borderId="0" applyFill="0" applyBorder="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197" fontId="52" fillId="0" borderId="0">
      <alignment/>
      <protection/>
    </xf>
    <xf numFmtId="0" fontId="0" fillId="0" borderId="0">
      <alignment/>
      <protection/>
    </xf>
    <xf numFmtId="0" fontId="53" fillId="0" borderId="0" applyNumberFormat="0" applyFill="0" applyBorder="0" applyAlignment="0" applyProtection="0"/>
    <xf numFmtId="0" fontId="0" fillId="0" borderId="0">
      <alignment vertical="center"/>
      <protection/>
    </xf>
    <xf numFmtId="0" fontId="0" fillId="0" borderId="0">
      <alignment/>
      <protection/>
    </xf>
    <xf numFmtId="0" fontId="54" fillId="0" borderId="0" applyNumberFormat="0" applyFill="0" applyBorder="0" applyAlignment="0" applyProtection="0"/>
    <xf numFmtId="0" fontId="55" fillId="30" borderId="4" applyNumberFormat="0" applyAlignment="0" applyProtection="0"/>
    <xf numFmtId="0" fontId="0" fillId="31" borderId="5" applyNumberFormat="0" applyFont="0" applyAlignment="0" applyProtection="0"/>
    <xf numFmtId="9" fontId="0" fillId="0" borderId="0" applyFill="0" applyBorder="0" applyProtection="0">
      <alignment vertical="center"/>
    </xf>
    <xf numFmtId="0" fontId="56" fillId="0" borderId="6" applyNumberFormat="0" applyFill="0" applyAlignment="0" applyProtection="0"/>
    <xf numFmtId="0" fontId="57" fillId="32" borderId="0" applyNumberFormat="0" applyBorder="0" applyAlignment="0" applyProtection="0"/>
    <xf numFmtId="0" fontId="0" fillId="0" borderId="0">
      <alignment/>
      <protection/>
    </xf>
    <xf numFmtId="183" fontId="0" fillId="0" borderId="0" applyFill="0" applyBorder="0" applyAlignment="0" applyProtection="0"/>
    <xf numFmtId="182" fontId="0" fillId="0" borderId="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0" fillId="0" borderId="0">
      <alignment/>
      <protection/>
    </xf>
  </cellStyleXfs>
  <cellXfs count="279">
    <xf numFmtId="0" fontId="0" fillId="0" borderId="0" xfId="0"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0" fillId="0" borderId="0" xfId="0" applyFont="1" applyAlignment="1">
      <alignment vertical="center"/>
    </xf>
    <xf numFmtId="0" fontId="3" fillId="0" borderId="0" xfId="0" applyFont="1" applyFill="1" applyBorder="1" applyAlignment="1">
      <alignment horizontal="left" vertical="center"/>
    </xf>
    <xf numFmtId="2" fontId="3" fillId="33"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60" applyFont="1" applyFill="1">
      <alignment/>
      <protection/>
    </xf>
    <xf numFmtId="0" fontId="3" fillId="0" borderId="0" xfId="60" applyFont="1" applyFill="1" applyAlignment="1">
      <alignment shrinkToFit="1"/>
      <protection/>
    </xf>
    <xf numFmtId="2" fontId="3" fillId="0" borderId="0" xfId="60" applyNumberFormat="1" applyFont="1" applyFill="1" applyAlignment="1">
      <alignment horizontal="right"/>
      <protection/>
    </xf>
    <xf numFmtId="2" fontId="3" fillId="0" borderId="0" xfId="60" applyNumberFormat="1" applyFont="1" applyFill="1">
      <alignment/>
      <protection/>
    </xf>
    <xf numFmtId="2" fontId="3" fillId="0" borderId="0" xfId="60" applyNumberFormat="1" applyFont="1" applyFill="1" applyAlignment="1">
      <alignment horizontal="center"/>
      <protection/>
    </xf>
    <xf numFmtId="0" fontId="3" fillId="34" borderId="0" xfId="0" applyFont="1" applyFill="1" applyAlignment="1">
      <alignment horizontal="left" vertical="center"/>
    </xf>
    <xf numFmtId="0" fontId="0" fillId="34" borderId="0" xfId="0" applyFont="1" applyFill="1" applyAlignment="1">
      <alignment vertical="center"/>
    </xf>
    <xf numFmtId="2" fontId="7" fillId="34" borderId="10" xfId="0" applyNumberFormat="1" applyFont="1" applyFill="1" applyBorder="1" applyAlignment="1">
      <alignment horizontal="center" vertical="center" wrapText="1"/>
    </xf>
    <xf numFmtId="0" fontId="7" fillId="0" borderId="10" xfId="60" applyFont="1" applyFill="1" applyBorder="1">
      <alignment/>
      <protection/>
    </xf>
    <xf numFmtId="2" fontId="8" fillId="0" borderId="10" xfId="60" applyNumberFormat="1" applyFont="1" applyFill="1" applyBorder="1" applyAlignment="1">
      <alignment horizontal="center"/>
      <protection/>
    </xf>
    <xf numFmtId="0" fontId="7" fillId="34" borderId="10" xfId="0" applyFont="1" applyFill="1" applyBorder="1" applyAlignment="1">
      <alignment horizontal="center" vertical="center"/>
    </xf>
    <xf numFmtId="2" fontId="7" fillId="35" borderId="10" xfId="60" applyNumberFormat="1" applyFont="1" applyFill="1" applyBorder="1" applyAlignment="1">
      <alignment horizontal="center"/>
      <protection/>
    </xf>
    <xf numFmtId="0" fontId="7" fillId="35" borderId="10" xfId="60" applyNumberFormat="1" applyFont="1" applyFill="1" applyBorder="1" applyAlignment="1">
      <alignment horizontal="center"/>
      <protection/>
    </xf>
    <xf numFmtId="2" fontId="7" fillId="34" borderId="10" xfId="60" applyNumberFormat="1" applyFont="1" applyFill="1" applyBorder="1" applyAlignment="1">
      <alignment horizontal="center"/>
      <protection/>
    </xf>
    <xf numFmtId="2" fontId="7" fillId="34" borderId="10" xfId="0" applyNumberFormat="1" applyFont="1" applyFill="1" applyBorder="1" applyAlignment="1">
      <alignment horizontal="center" vertical="center"/>
    </xf>
    <xf numFmtId="2" fontId="7" fillId="34" borderId="10" xfId="0" applyNumberFormat="1" applyFont="1" applyFill="1" applyBorder="1" applyAlignment="1">
      <alignment horizontal="center" vertical="center" wrapText="1"/>
    </xf>
    <xf numFmtId="2" fontId="11" fillId="36" borderId="11" xfId="0" applyNumberFormat="1" applyFont="1" applyFill="1" applyBorder="1" applyAlignment="1">
      <alignment horizontal="center" vertical="center" wrapText="1"/>
    </xf>
    <xf numFmtId="0" fontId="11" fillId="36" borderId="12" xfId="0" applyFont="1" applyFill="1" applyBorder="1" applyAlignment="1">
      <alignment horizontal="center" vertical="center" wrapText="1"/>
    </xf>
    <xf numFmtId="2" fontId="11" fillId="36" borderId="13" xfId="0" applyNumberFormat="1"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14" xfId="0" applyFont="1" applyFill="1" applyBorder="1" applyAlignment="1">
      <alignment horizontal="center" vertical="center" wrapText="1" readingOrder="1"/>
    </xf>
    <xf numFmtId="0" fontId="10" fillId="36" borderId="15" xfId="0" applyFont="1" applyFill="1" applyBorder="1" applyAlignment="1">
      <alignment horizontal="left" vertical="center"/>
    </xf>
    <xf numFmtId="0" fontId="10" fillId="36" borderId="16" xfId="0" applyFont="1" applyFill="1" applyBorder="1" applyAlignment="1">
      <alignment horizontal="center" vertical="center" wrapText="1"/>
    </xf>
    <xf numFmtId="0" fontId="10" fillId="36" borderId="16" xfId="0" applyFont="1" applyFill="1" applyBorder="1" applyAlignment="1">
      <alignment horizontal="center" vertical="center"/>
    </xf>
    <xf numFmtId="0" fontId="8" fillId="36" borderId="0" xfId="0" applyFont="1" applyFill="1" applyBorder="1" applyAlignment="1">
      <alignment horizontal="center" vertical="center" wrapText="1"/>
    </xf>
    <xf numFmtId="0" fontId="10" fillId="36" borderId="13" xfId="0" applyFont="1" applyFill="1" applyBorder="1" applyAlignment="1">
      <alignment horizontal="left" vertical="center"/>
    </xf>
    <xf numFmtId="0" fontId="11" fillId="36" borderId="0"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10"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11" fillId="36" borderId="17" xfId="0" applyFont="1" applyFill="1" applyBorder="1" applyAlignment="1">
      <alignment horizontal="center" vertical="center" textRotation="90" wrapText="1"/>
    </xf>
    <xf numFmtId="186" fontId="7" fillId="34" borderId="10" xfId="0" applyNumberFormat="1" applyFont="1" applyFill="1" applyBorder="1" applyAlignment="1">
      <alignment horizontal="center" vertical="center" wrapText="1"/>
    </xf>
    <xf numFmtId="0" fontId="8" fillId="0" borderId="18" xfId="0" applyFont="1" applyFill="1" applyBorder="1" applyAlignment="1">
      <alignment horizontal="left" vertical="center" wrapText="1"/>
    </xf>
    <xf numFmtId="0" fontId="61" fillId="34" borderId="0" xfId="0" applyFont="1" applyFill="1" applyAlignment="1">
      <alignment horizontal="center"/>
    </xf>
    <xf numFmtId="2" fontId="7" fillId="34" borderId="19" xfId="60" applyNumberFormat="1" applyFont="1" applyFill="1" applyBorder="1" applyAlignment="1">
      <alignment horizontal="center"/>
      <protection/>
    </xf>
    <xf numFmtId="0" fontId="7" fillId="37" borderId="10" xfId="60" applyNumberFormat="1" applyFont="1" applyFill="1" applyBorder="1" applyAlignment="1">
      <alignment horizontal="center"/>
      <protection/>
    </xf>
    <xf numFmtId="2" fontId="7" fillId="37" borderId="10" xfId="60" applyNumberFormat="1" applyFont="1" applyFill="1" applyBorder="1" applyAlignment="1">
      <alignment horizontal="center"/>
      <protection/>
    </xf>
    <xf numFmtId="0" fontId="7" fillId="34" borderId="10" xfId="60" applyFont="1" applyFill="1" applyBorder="1">
      <alignment/>
      <protection/>
    </xf>
    <xf numFmtId="0" fontId="8" fillId="34" borderId="10" xfId="0" applyFont="1" applyFill="1" applyBorder="1" applyAlignment="1">
      <alignment horizontal="left" vertical="center" wrapText="1"/>
    </xf>
    <xf numFmtId="0" fontId="8" fillId="34" borderId="10" xfId="60" applyFont="1" applyFill="1" applyBorder="1" applyAlignment="1">
      <alignment horizontal="center"/>
      <protection/>
    </xf>
    <xf numFmtId="49" fontId="7" fillId="34" borderId="10" xfId="60" applyNumberFormat="1" applyFont="1" applyFill="1" applyBorder="1" applyAlignment="1">
      <alignment horizontal="center"/>
      <protection/>
    </xf>
    <xf numFmtId="2" fontId="8" fillId="34" borderId="10" xfId="60" applyNumberFormat="1" applyFont="1" applyFill="1" applyBorder="1" applyAlignment="1">
      <alignment horizontal="center"/>
      <protection/>
    </xf>
    <xf numFmtId="0" fontId="3" fillId="34" borderId="0" xfId="60" applyFont="1" applyFill="1">
      <alignment/>
      <protection/>
    </xf>
    <xf numFmtId="0" fontId="8" fillId="0" borderId="18" xfId="60" applyFont="1" applyFill="1" applyBorder="1" applyAlignment="1">
      <alignment horizontal="center"/>
      <protection/>
    </xf>
    <xf numFmtId="49" fontId="7" fillId="0" borderId="18" xfId="60" applyNumberFormat="1" applyFont="1" applyFill="1" applyBorder="1" applyAlignment="1">
      <alignment horizontal="center"/>
      <protection/>
    </xf>
    <xf numFmtId="0" fontId="1" fillId="34" borderId="0" xfId="0" applyFont="1" applyFill="1" applyAlignment="1">
      <alignment vertical="center"/>
    </xf>
    <xf numFmtId="0" fontId="2" fillId="34" borderId="0" xfId="0" applyFont="1" applyFill="1" applyAlignment="1">
      <alignment vertical="center"/>
    </xf>
    <xf numFmtId="0" fontId="1" fillId="34" borderId="0" xfId="0" applyFont="1" applyFill="1" applyAlignment="1">
      <alignment vertical="center"/>
    </xf>
    <xf numFmtId="0" fontId="5" fillId="34" borderId="0" xfId="0" applyFont="1" applyFill="1" applyAlignment="1">
      <alignment horizontal="left" vertical="center"/>
    </xf>
    <xf numFmtId="0" fontId="6" fillId="34" borderId="0" xfId="0" applyFont="1" applyFill="1" applyAlignment="1">
      <alignment horizontal="right" vertical="center"/>
    </xf>
    <xf numFmtId="0" fontId="6" fillId="34" borderId="0" xfId="0" applyFont="1" applyFill="1" applyAlignment="1">
      <alignment horizontal="left" vertical="center"/>
    </xf>
    <xf numFmtId="2" fontId="6" fillId="34" borderId="0" xfId="0" applyNumberFormat="1" applyFont="1" applyFill="1" applyAlignment="1">
      <alignment horizontal="center" vertical="center" wrapText="1"/>
    </xf>
    <xf numFmtId="0" fontId="6" fillId="34" borderId="0" xfId="0" applyFont="1" applyFill="1" applyAlignment="1">
      <alignment horizontal="center" vertical="center" wrapText="1"/>
    </xf>
    <xf numFmtId="0" fontId="3" fillId="34" borderId="0" xfId="0" applyFont="1" applyFill="1" applyAlignment="1">
      <alignment horizontal="center" vertical="center" wrapText="1"/>
    </xf>
    <xf numFmtId="0" fontId="3" fillId="34" borderId="0" xfId="0" applyFont="1" applyFill="1" applyAlignment="1">
      <alignment vertical="center"/>
    </xf>
    <xf numFmtId="0" fontId="6" fillId="34" borderId="0" xfId="0" applyFont="1" applyFill="1" applyBorder="1" applyAlignment="1">
      <alignment horizontal="right" vertical="center"/>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1" fillId="34" borderId="10" xfId="0" applyFont="1" applyFill="1" applyBorder="1" applyAlignment="1">
      <alignment horizontal="center" vertical="center"/>
    </xf>
    <xf numFmtId="2" fontId="1" fillId="34" borderId="10" xfId="0" applyNumberFormat="1" applyFont="1" applyFill="1" applyBorder="1" applyAlignment="1">
      <alignment horizontal="center" vertical="center"/>
    </xf>
    <xf numFmtId="0" fontId="1" fillId="34" borderId="10" xfId="0" applyFont="1" applyFill="1" applyBorder="1" applyAlignment="1">
      <alignment vertical="center"/>
    </xf>
    <xf numFmtId="0" fontId="4" fillId="34" borderId="10" xfId="0" applyFont="1" applyFill="1" applyBorder="1" applyAlignment="1">
      <alignment vertical="center"/>
    </xf>
    <xf numFmtId="2" fontId="4" fillId="34" borderId="10" xfId="0" applyNumberFormat="1" applyFont="1" applyFill="1" applyBorder="1" applyAlignment="1">
      <alignment horizontal="center" vertical="center"/>
    </xf>
    <xf numFmtId="184" fontId="3" fillId="34" borderId="0" xfId="0" applyNumberFormat="1" applyFont="1" applyFill="1" applyAlignment="1">
      <alignment horizontal="left" vertical="center"/>
    </xf>
    <xf numFmtId="0" fontId="7" fillId="34" borderId="10" xfId="0" applyFont="1" applyFill="1" applyBorder="1" applyAlignment="1">
      <alignment vertical="center"/>
    </xf>
    <xf numFmtId="2"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8" fillId="34" borderId="10" xfId="0" applyFont="1" applyFill="1" applyBorder="1" applyAlignment="1">
      <alignment vertical="center"/>
    </xf>
    <xf numFmtId="2" fontId="8" fillId="34" borderId="10" xfId="0" applyNumberFormat="1" applyFont="1" applyFill="1" applyBorder="1" applyAlignment="1">
      <alignment horizontal="center" vertical="center"/>
    </xf>
    <xf numFmtId="2" fontId="8" fillId="34" borderId="10" xfId="0" applyNumberFormat="1" applyFont="1" applyFill="1" applyBorder="1" applyAlignment="1">
      <alignment horizontal="center" vertical="center"/>
    </xf>
    <xf numFmtId="0" fontId="12" fillId="34" borderId="10" xfId="0" applyFont="1" applyFill="1" applyBorder="1" applyAlignment="1">
      <alignment horizontal="center" vertical="center"/>
    </xf>
    <xf numFmtId="0" fontId="3" fillId="34" borderId="10" xfId="0" applyFont="1" applyFill="1" applyBorder="1" applyAlignment="1">
      <alignment horizontal="left" vertical="center"/>
    </xf>
    <xf numFmtId="9" fontId="7" fillId="34" borderId="10"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0" fontId="3" fillId="34" borderId="10" xfId="0" applyFont="1" applyFill="1" applyBorder="1" applyAlignment="1">
      <alignment horizontal="right" vertical="center"/>
    </xf>
    <xf numFmtId="2" fontId="3" fillId="34" borderId="10" xfId="0" applyNumberFormat="1" applyFont="1" applyFill="1" applyBorder="1" applyAlignment="1">
      <alignment horizontal="center" vertical="center" wrapText="1"/>
    </xf>
    <xf numFmtId="0" fontId="10" fillId="34" borderId="10" xfId="0" applyFont="1" applyFill="1" applyBorder="1" applyAlignment="1">
      <alignment horizontal="left" vertical="center"/>
    </xf>
    <xf numFmtId="2" fontId="8" fillId="34" borderId="10" xfId="0" applyNumberFormat="1" applyFont="1" applyFill="1" applyBorder="1" applyAlignment="1">
      <alignment horizontal="center" vertical="center" wrapText="1"/>
    </xf>
    <xf numFmtId="0" fontId="3" fillId="34" borderId="0" xfId="0" applyFont="1" applyFill="1" applyAlignment="1">
      <alignment horizontal="lef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6" fillId="34" borderId="0" xfId="0" applyFont="1" applyFill="1" applyBorder="1" applyAlignment="1">
      <alignment horizontal="left" vertical="center"/>
    </xf>
    <xf numFmtId="0" fontId="6" fillId="34" borderId="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0" xfId="0" applyFont="1" applyFill="1" applyBorder="1" applyAlignment="1">
      <alignment horizontal="left" vertical="center" wrapText="1"/>
    </xf>
    <xf numFmtId="2" fontId="3" fillId="34" borderId="0" xfId="0" applyNumberFormat="1" applyFont="1" applyFill="1" applyAlignment="1">
      <alignment vertical="center"/>
    </xf>
    <xf numFmtId="0" fontId="7" fillId="34" borderId="20" xfId="0" applyFont="1" applyFill="1" applyBorder="1" applyAlignment="1">
      <alignment vertical="center"/>
    </xf>
    <xf numFmtId="0" fontId="7" fillId="34" borderId="21"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0" fontId="7" fillId="34" borderId="24" xfId="0" applyFont="1" applyFill="1" applyBorder="1" applyAlignment="1">
      <alignment vertical="center"/>
    </xf>
    <xf numFmtId="0" fontId="7" fillId="34" borderId="25" xfId="0" applyFont="1" applyFill="1" applyBorder="1" applyAlignment="1">
      <alignment horizontal="center" vertical="center"/>
    </xf>
    <xf numFmtId="0" fontId="7" fillId="34" borderId="26" xfId="0" applyFont="1" applyFill="1" applyBorder="1" applyAlignment="1">
      <alignment vertical="center" wrapText="1"/>
    </xf>
    <xf numFmtId="0" fontId="7" fillId="34" borderId="27" xfId="0" applyFont="1" applyFill="1" applyBorder="1" applyAlignment="1">
      <alignment horizontal="center" vertical="center"/>
    </xf>
    <xf numFmtId="0" fontId="7" fillId="34" borderId="28"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29" xfId="0" applyFont="1" applyFill="1" applyBorder="1" applyAlignment="1">
      <alignment horizontal="center" vertical="center"/>
    </xf>
    <xf numFmtId="0" fontId="7" fillId="34" borderId="22" xfId="0" applyFont="1" applyFill="1" applyBorder="1" applyAlignment="1">
      <alignment horizontal="center" vertical="center" wrapText="1"/>
    </xf>
    <xf numFmtId="2" fontId="7" fillId="34" borderId="24" xfId="0" applyNumberFormat="1" applyFont="1" applyFill="1" applyBorder="1" applyAlignment="1">
      <alignment horizontal="center" vertical="center"/>
    </xf>
    <xf numFmtId="2" fontId="7" fillId="34" borderId="29" xfId="0" applyNumberFormat="1" applyFont="1" applyFill="1" applyBorder="1" applyAlignment="1">
      <alignment horizontal="center" vertical="center"/>
    </xf>
    <xf numFmtId="0" fontId="7" fillId="34" borderId="29" xfId="0" applyFont="1" applyFill="1" applyBorder="1" applyAlignment="1">
      <alignment vertical="center" wrapText="1"/>
    </xf>
    <xf numFmtId="0" fontId="8" fillId="34" borderId="22" xfId="0" applyFont="1" applyFill="1" applyBorder="1" applyAlignment="1">
      <alignment vertical="center"/>
    </xf>
    <xf numFmtId="0" fontId="7" fillId="34" borderId="23" xfId="0" applyFont="1" applyFill="1" applyBorder="1" applyAlignment="1">
      <alignment vertical="center"/>
    </xf>
    <xf numFmtId="2" fontId="8" fillId="34" borderId="29" xfId="0" applyNumberFormat="1" applyFont="1" applyFill="1" applyBorder="1" applyAlignment="1">
      <alignment horizontal="center" vertical="center"/>
    </xf>
    <xf numFmtId="2" fontId="7" fillId="34" borderId="0" xfId="0" applyNumberFormat="1" applyFont="1" applyFill="1" applyBorder="1" applyAlignment="1">
      <alignment horizontal="center" vertical="center"/>
    </xf>
    <xf numFmtId="0" fontId="7" fillId="34" borderId="0" xfId="0" applyFont="1" applyFill="1" applyBorder="1" applyAlignment="1">
      <alignment horizontal="center" vertical="center"/>
    </xf>
    <xf numFmtId="0" fontId="7" fillId="34" borderId="22" xfId="0" applyFont="1" applyFill="1" applyBorder="1" applyAlignment="1">
      <alignment vertical="center"/>
    </xf>
    <xf numFmtId="185" fontId="7" fillId="34" borderId="23" xfId="0" applyNumberFormat="1" applyFont="1" applyFill="1" applyBorder="1" applyAlignment="1">
      <alignment horizontal="left" vertical="center"/>
    </xf>
    <xf numFmtId="0" fontId="9" fillId="34" borderId="21" xfId="0" applyFont="1" applyFill="1" applyBorder="1" applyAlignment="1">
      <alignment vertical="center"/>
    </xf>
    <xf numFmtId="0" fontId="7" fillId="34" borderId="30" xfId="0" applyFont="1" applyFill="1" applyBorder="1" applyAlignment="1">
      <alignment vertical="center"/>
    </xf>
    <xf numFmtId="2" fontId="9" fillId="34" borderId="0" xfId="0" applyNumberFormat="1" applyFont="1" applyFill="1" applyBorder="1" applyAlignment="1">
      <alignment vertical="center"/>
    </xf>
    <xf numFmtId="0" fontId="7" fillId="34" borderId="0" xfId="0" applyFont="1" applyFill="1" applyBorder="1" applyAlignment="1">
      <alignment vertical="center"/>
    </xf>
    <xf numFmtId="0" fontId="7" fillId="34" borderId="29" xfId="0" applyFont="1" applyFill="1" applyBorder="1" applyAlignment="1">
      <alignment vertical="center"/>
    </xf>
    <xf numFmtId="185" fontId="7" fillId="34" borderId="29" xfId="0" applyNumberFormat="1" applyFont="1" applyFill="1" applyBorder="1" applyAlignment="1">
      <alignment horizontal="left" vertical="center"/>
    </xf>
    <xf numFmtId="0" fontId="8" fillId="34" borderId="29" xfId="0" applyFont="1" applyFill="1" applyBorder="1" applyAlignment="1">
      <alignment vertical="center"/>
    </xf>
    <xf numFmtId="0" fontId="7" fillId="34" borderId="0" xfId="0" applyFont="1" applyFill="1" applyAlignment="1">
      <alignment vertical="center"/>
    </xf>
    <xf numFmtId="0" fontId="7" fillId="34" borderId="0" xfId="0" applyFont="1" applyFill="1" applyAlignment="1">
      <alignment horizontal="right" vertical="center"/>
    </xf>
    <xf numFmtId="0" fontId="7" fillId="34" borderId="10" xfId="0" applyFont="1" applyFill="1" applyBorder="1" applyAlignment="1">
      <alignment/>
    </xf>
    <xf numFmtId="0" fontId="7" fillId="34" borderId="10" xfId="0" applyFont="1" applyFill="1" applyBorder="1" applyAlignment="1">
      <alignment wrapText="1"/>
    </xf>
    <xf numFmtId="185" fontId="7" fillId="34" borderId="10" xfId="0" applyNumberFormat="1" applyFont="1" applyFill="1" applyBorder="1" applyAlignment="1">
      <alignment horizontal="center" vertical="center"/>
    </xf>
    <xf numFmtId="0" fontId="12" fillId="34" borderId="0" xfId="0" applyFont="1" applyFill="1" applyAlignment="1">
      <alignment horizontal="center" vertical="center"/>
    </xf>
    <xf numFmtId="0" fontId="3" fillId="34" borderId="0" xfId="0" applyFont="1" applyFill="1" applyAlignment="1">
      <alignment horizontal="center" vertical="center"/>
    </xf>
    <xf numFmtId="2" fontId="2" fillId="35" borderId="0" xfId="0" applyNumberFormat="1" applyFont="1" applyFill="1" applyAlignment="1">
      <alignment horizontal="center" vertical="center"/>
    </xf>
    <xf numFmtId="0" fontId="3" fillId="34" borderId="0" xfId="0" applyFont="1" applyFill="1" applyBorder="1" applyAlignment="1">
      <alignment horizontal="left" vertical="center"/>
    </xf>
    <xf numFmtId="2" fontId="3" fillId="35" borderId="0" xfId="0" applyNumberFormat="1" applyFont="1" applyFill="1" applyBorder="1" applyAlignment="1">
      <alignment horizontal="center" vertical="center" wrapText="1"/>
    </xf>
    <xf numFmtId="2" fontId="3" fillId="34" borderId="0" xfId="0" applyNumberFormat="1" applyFont="1" applyFill="1" applyBorder="1" applyAlignment="1">
      <alignment horizontal="center" vertical="center" wrapText="1"/>
    </xf>
    <xf numFmtId="0" fontId="3" fillId="34" borderId="0" xfId="0" applyFont="1" applyFill="1" applyBorder="1" applyAlignment="1">
      <alignment horizontal="right" vertical="center"/>
    </xf>
    <xf numFmtId="2" fontId="8" fillId="34" borderId="0" xfId="0" applyNumberFormat="1" applyFont="1" applyFill="1" applyBorder="1" applyAlignment="1">
      <alignment horizontal="center" vertical="center" wrapText="1"/>
    </xf>
    <xf numFmtId="0" fontId="3" fillId="34" borderId="0" xfId="0" applyFont="1" applyFill="1" applyBorder="1" applyAlignment="1">
      <alignment horizontal="center" vertical="center"/>
    </xf>
    <xf numFmtId="0" fontId="8" fillId="34" borderId="18" xfId="0" applyFont="1" applyFill="1" applyBorder="1" applyAlignment="1">
      <alignment horizontal="left" vertical="center" wrapText="1"/>
    </xf>
    <xf numFmtId="0" fontId="7" fillId="34" borderId="18" xfId="0" applyFont="1" applyFill="1" applyBorder="1" applyAlignment="1">
      <alignment horizontal="center" vertical="center" wrapText="1"/>
    </xf>
    <xf numFmtId="2" fontId="7" fillId="34" borderId="18" xfId="0" applyNumberFormat="1" applyFont="1" applyFill="1" applyBorder="1" applyAlignment="1">
      <alignment horizontal="center" vertical="center" wrapText="1"/>
    </xf>
    <xf numFmtId="2" fontId="8" fillId="34" borderId="10" xfId="0" applyNumberFormat="1" applyFont="1" applyFill="1" applyBorder="1" applyAlignment="1">
      <alignment horizontal="center" vertical="center" wrapText="1"/>
    </xf>
    <xf numFmtId="0" fontId="12" fillId="34" borderId="0" xfId="0" applyFont="1" applyFill="1" applyAlignment="1">
      <alignment vertical="center"/>
    </xf>
    <xf numFmtId="0" fontId="3" fillId="34" borderId="0" xfId="0" applyFont="1" applyFill="1" applyBorder="1" applyAlignment="1">
      <alignment wrapText="1"/>
    </xf>
    <xf numFmtId="0" fontId="3" fillId="34" borderId="0" xfId="0" applyFont="1" applyFill="1" applyBorder="1" applyAlignment="1">
      <alignment horizontal="left"/>
    </xf>
    <xf numFmtId="2" fontId="3" fillId="34" borderId="0" xfId="0" applyNumberFormat="1" applyFont="1" applyFill="1" applyBorder="1" applyAlignment="1">
      <alignment horizontal="center" wrapText="1"/>
    </xf>
    <xf numFmtId="0" fontId="3" fillId="34" borderId="0" xfId="0" applyFont="1" applyFill="1" applyBorder="1" applyAlignment="1">
      <alignment horizontal="center" wrapText="1"/>
    </xf>
    <xf numFmtId="2" fontId="3" fillId="34" borderId="0" xfId="0" applyNumberFormat="1" applyFont="1" applyFill="1" applyAlignment="1">
      <alignment horizontal="center" vertical="center"/>
    </xf>
    <xf numFmtId="2" fontId="3" fillId="35" borderId="0" xfId="0" applyNumberFormat="1" applyFont="1" applyFill="1" applyAlignment="1">
      <alignment horizontal="center" vertical="center"/>
    </xf>
    <xf numFmtId="0" fontId="1" fillId="34" borderId="0" xfId="0" applyFont="1" applyFill="1" applyAlignment="1">
      <alignment horizontal="center"/>
    </xf>
    <xf numFmtId="0" fontId="3" fillId="34" borderId="0" xfId="0" applyFont="1" applyFill="1" applyBorder="1" applyAlignment="1">
      <alignment horizontal="center"/>
    </xf>
    <xf numFmtId="2" fontId="7" fillId="35" borderId="10" xfId="0" applyNumberFormat="1" applyFont="1" applyFill="1" applyBorder="1" applyAlignment="1">
      <alignment horizontal="center" vertical="center" wrapText="1"/>
    </xf>
    <xf numFmtId="186" fontId="7" fillId="34" borderId="10" xfId="0" applyNumberFormat="1" applyFont="1" applyFill="1" applyBorder="1" applyAlignment="1">
      <alignment horizontal="center" vertical="center" wrapText="1"/>
    </xf>
    <xf numFmtId="0" fontId="7" fillId="34" borderId="0" xfId="0" applyFont="1" applyFill="1" applyAlignment="1">
      <alignment horizontal="left" vertical="center"/>
    </xf>
    <xf numFmtId="0" fontId="7" fillId="34" borderId="0" xfId="0" applyFont="1" applyFill="1" applyAlignment="1">
      <alignment vertical="center"/>
    </xf>
    <xf numFmtId="2" fontId="7" fillId="34" borderId="0" xfId="0" applyNumberFormat="1" applyFont="1" applyFill="1" applyAlignment="1">
      <alignment horizontal="left" vertical="center"/>
    </xf>
    <xf numFmtId="2" fontId="7" fillId="35" borderId="19" xfId="0" applyNumberFormat="1" applyFont="1" applyFill="1" applyBorder="1" applyAlignment="1">
      <alignment horizontal="center" vertical="center" wrapText="1"/>
    </xf>
    <xf numFmtId="0" fontId="8" fillId="34" borderId="18" xfId="0" applyFont="1" applyFill="1" applyBorder="1" applyAlignment="1">
      <alignment horizontal="left" vertical="center" wrapText="1"/>
    </xf>
    <xf numFmtId="0" fontId="7" fillId="34" borderId="18" xfId="0" applyFont="1" applyFill="1" applyBorder="1" applyAlignment="1">
      <alignment horizontal="center" vertical="center" wrapText="1"/>
    </xf>
    <xf numFmtId="2" fontId="7" fillId="34" borderId="18" xfId="0" applyNumberFormat="1" applyFont="1" applyFill="1" applyBorder="1" applyAlignment="1">
      <alignment horizontal="center" vertical="center" wrapText="1"/>
    </xf>
    <xf numFmtId="0" fontId="7" fillId="34" borderId="10" xfId="0" applyFont="1" applyFill="1" applyBorder="1" applyAlignment="1">
      <alignment vertical="center"/>
    </xf>
    <xf numFmtId="0" fontId="8" fillId="34" borderId="10" xfId="0" applyFont="1" applyFill="1" applyBorder="1" applyAlignment="1">
      <alignment vertical="center"/>
    </xf>
    <xf numFmtId="9" fontId="7" fillId="34" borderId="10" xfId="0" applyNumberFormat="1" applyFont="1" applyFill="1" applyBorder="1" applyAlignment="1">
      <alignment horizontal="center" vertical="center" wrapText="1"/>
    </xf>
    <xf numFmtId="0" fontId="7" fillId="35" borderId="10" xfId="0" applyFont="1" applyFill="1" applyBorder="1" applyAlignment="1">
      <alignment horizontal="center" vertical="center"/>
    </xf>
    <xf numFmtId="0" fontId="8" fillId="34" borderId="10" xfId="0" applyFont="1" applyFill="1" applyBorder="1" applyAlignment="1">
      <alignment horizontal="left"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vertical="center" wrapText="1"/>
    </xf>
    <xf numFmtId="2" fontId="7" fillId="34" borderId="10" xfId="47" applyNumberFormat="1" applyFont="1" applyFill="1" applyBorder="1" applyAlignment="1">
      <alignment horizontal="center" vertical="center" wrapText="1"/>
    </xf>
    <xf numFmtId="0" fontId="7" fillId="35" borderId="0" xfId="0" applyFont="1" applyFill="1" applyAlignment="1">
      <alignment horizontal="left" vertical="center"/>
    </xf>
    <xf numFmtId="0" fontId="7" fillId="35" borderId="0" xfId="0" applyFont="1" applyFill="1" applyAlignment="1">
      <alignment vertical="center"/>
    </xf>
    <xf numFmtId="0" fontId="7" fillId="34" borderId="10" xfId="0" applyFont="1" applyFill="1" applyBorder="1" applyAlignment="1">
      <alignment horizontal="right" vertical="center" wrapText="1"/>
    </xf>
    <xf numFmtId="0" fontId="9" fillId="34" borderId="10" xfId="0" applyFont="1" applyFill="1" applyBorder="1" applyAlignment="1">
      <alignment horizontal="right" vertical="center" wrapText="1"/>
    </xf>
    <xf numFmtId="0" fontId="7" fillId="34" borderId="10" xfId="0" applyFont="1" applyFill="1" applyBorder="1" applyAlignment="1">
      <alignment horizontal="left" vertical="center" wrapText="1"/>
    </xf>
    <xf numFmtId="0" fontId="8" fillId="34" borderId="10" xfId="0" applyFont="1" applyFill="1" applyBorder="1" applyAlignment="1">
      <alignment vertical="center" wrapText="1"/>
    </xf>
    <xf numFmtId="0" fontId="7" fillId="34" borderId="0" xfId="60" applyFont="1" applyFill="1" applyBorder="1">
      <alignment/>
      <protection/>
    </xf>
    <xf numFmtId="49" fontId="7" fillId="34" borderId="10" xfId="0" applyNumberFormat="1" applyFont="1" applyFill="1" applyBorder="1" applyAlignment="1">
      <alignment horizontal="right" vertical="center" wrapText="1"/>
    </xf>
    <xf numFmtId="0" fontId="7" fillId="34" borderId="10" xfId="0" applyFont="1" applyFill="1" applyBorder="1" applyAlignment="1">
      <alignment horizontal="center" wrapText="1"/>
    </xf>
    <xf numFmtId="2" fontId="7" fillId="34" borderId="10" xfId="0" applyNumberFormat="1" applyFont="1" applyFill="1" applyBorder="1" applyAlignment="1">
      <alignment horizontal="center" wrapText="1"/>
    </xf>
    <xf numFmtId="2" fontId="7" fillId="34" borderId="10" xfId="62" applyNumberFormat="1" applyFont="1" applyFill="1" applyBorder="1" applyAlignment="1">
      <alignment horizontal="center" vertical="center" wrapText="1"/>
      <protection/>
    </xf>
    <xf numFmtId="0" fontId="7" fillId="34" borderId="10" xfId="62" applyFont="1" applyFill="1" applyBorder="1" applyAlignment="1">
      <alignment vertical="center" wrapText="1"/>
      <protection/>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xf>
    <xf numFmtId="0" fontId="8" fillId="34" borderId="10" xfId="0" applyFont="1" applyFill="1" applyBorder="1" applyAlignment="1">
      <alignment horizontal="left" vertical="center"/>
    </xf>
    <xf numFmtId="0" fontId="7" fillId="34" borderId="0" xfId="0" applyFont="1" applyFill="1" applyBorder="1" applyAlignment="1">
      <alignment wrapText="1"/>
    </xf>
    <xf numFmtId="0" fontId="7" fillId="34" borderId="0" xfId="0" applyFont="1" applyFill="1" applyBorder="1" applyAlignment="1">
      <alignment horizontal="left"/>
    </xf>
    <xf numFmtId="2" fontId="7" fillId="34" borderId="0" xfId="0" applyNumberFormat="1" applyFont="1" applyFill="1" applyBorder="1" applyAlignment="1">
      <alignment horizontal="center" wrapText="1"/>
    </xf>
    <xf numFmtId="0" fontId="7" fillId="34" borderId="0" xfId="0" applyFont="1" applyFill="1" applyBorder="1" applyAlignment="1">
      <alignment horizontal="center" wrapText="1"/>
    </xf>
    <xf numFmtId="2" fontId="7" fillId="34" borderId="0" xfId="0" applyNumberFormat="1" applyFont="1" applyFill="1" applyBorder="1" applyAlignment="1">
      <alignment horizontal="center" vertical="center" wrapText="1"/>
    </xf>
    <xf numFmtId="0" fontId="7" fillId="34" borderId="0" xfId="0" applyFont="1" applyFill="1" applyBorder="1" applyAlignment="1">
      <alignment horizontal="center"/>
    </xf>
    <xf numFmtId="0" fontId="2" fillId="34" borderId="10" xfId="0" applyFont="1" applyFill="1" applyBorder="1" applyAlignment="1">
      <alignment horizontal="left" vertical="center" wrapText="1"/>
    </xf>
    <xf numFmtId="0" fontId="2" fillId="34" borderId="10" xfId="62" applyFont="1" applyFill="1" applyBorder="1" applyAlignment="1">
      <alignment vertical="center" wrapText="1"/>
      <protection/>
    </xf>
    <xf numFmtId="0" fontId="2" fillId="34" borderId="10" xfId="0" applyFont="1" applyFill="1" applyBorder="1" applyAlignment="1">
      <alignment vertical="center" wrapText="1"/>
    </xf>
    <xf numFmtId="0" fontId="7" fillId="34" borderId="0" xfId="0" applyFont="1" applyFill="1" applyBorder="1" applyAlignment="1">
      <alignment horizontal="center" vertical="center"/>
    </xf>
    <xf numFmtId="0" fontId="8" fillId="34" borderId="0" xfId="0" applyFont="1" applyFill="1" applyBorder="1" applyAlignment="1">
      <alignment horizontal="left" vertical="center"/>
    </xf>
    <xf numFmtId="0" fontId="7" fillId="34" borderId="0" xfId="0" applyFont="1" applyFill="1" applyBorder="1" applyAlignment="1">
      <alignment horizontal="center" vertical="center" wrapText="1"/>
    </xf>
    <xf numFmtId="2" fontId="7" fillId="35" borderId="0" xfId="0" applyNumberFormat="1" applyFont="1" applyFill="1" applyBorder="1" applyAlignment="1">
      <alignment horizontal="center" vertical="center" wrapText="1"/>
    </xf>
    <xf numFmtId="0" fontId="7" fillId="34" borderId="0" xfId="0" applyFont="1" applyFill="1" applyBorder="1" applyAlignment="1">
      <alignment horizontal="right" vertical="center"/>
    </xf>
    <xf numFmtId="9" fontId="7" fillId="34" borderId="10" xfId="0" applyNumberFormat="1" applyFont="1" applyFill="1" applyBorder="1" applyAlignment="1">
      <alignment horizontal="center" vertical="center"/>
    </xf>
    <xf numFmtId="0" fontId="12" fillId="34" borderId="0" xfId="0" applyFont="1" applyFill="1" applyBorder="1" applyAlignment="1">
      <alignment horizontal="center" vertical="center"/>
    </xf>
    <xf numFmtId="0" fontId="10" fillId="34" borderId="0" xfId="0" applyFont="1" applyFill="1" applyBorder="1" applyAlignment="1">
      <alignment horizontal="left" vertical="center"/>
    </xf>
    <xf numFmtId="0" fontId="8" fillId="34" borderId="10" xfId="0" applyFont="1" applyFill="1" applyBorder="1" applyAlignment="1">
      <alignment wrapText="1"/>
    </xf>
    <xf numFmtId="0" fontId="9" fillId="34" borderId="10" xfId="62" applyFont="1" applyFill="1" applyBorder="1" applyAlignment="1">
      <alignment horizontal="right" vertical="center" wrapText="1"/>
      <protection/>
    </xf>
    <xf numFmtId="0" fontId="7" fillId="34" borderId="10" xfId="62" applyFont="1" applyFill="1" applyBorder="1" applyAlignment="1">
      <alignment horizontal="center" vertical="center" wrapText="1"/>
      <protection/>
    </xf>
    <xf numFmtId="0" fontId="2" fillId="34" borderId="10" xfId="0" applyFont="1" applyFill="1" applyBorder="1" applyAlignment="1">
      <alignment wrapText="1"/>
    </xf>
    <xf numFmtId="0" fontId="16" fillId="35" borderId="10" xfId="0" applyNumberFormat="1" applyFont="1" applyFill="1" applyBorder="1" applyAlignment="1">
      <alignment horizontal="center" vertical="center" wrapText="1"/>
    </xf>
    <xf numFmtId="0" fontId="16" fillId="35" borderId="31" xfId="0" applyNumberFormat="1" applyFont="1" applyFill="1" applyBorder="1" applyAlignment="1">
      <alignment horizontal="left" vertical="center" wrapText="1"/>
    </xf>
    <xf numFmtId="0" fontId="16" fillId="35" borderId="31" xfId="0" applyNumberFormat="1" applyFont="1" applyFill="1" applyBorder="1" applyAlignment="1">
      <alignment horizontal="center" vertical="center" wrapText="1"/>
    </xf>
    <xf numFmtId="2" fontId="7" fillId="34" borderId="31" xfId="0" applyNumberFormat="1" applyFont="1" applyFill="1" applyBorder="1" applyAlignment="1">
      <alignment horizontal="center" vertical="center" wrapText="1"/>
    </xf>
    <xf numFmtId="0" fontId="16" fillId="35" borderId="10" xfId="0" applyNumberFormat="1" applyFont="1" applyFill="1" applyBorder="1" applyAlignment="1">
      <alignment horizontal="left" vertical="center" wrapText="1"/>
    </xf>
    <xf numFmtId="0" fontId="3" fillId="34" borderId="0" xfId="60" applyFont="1" applyFill="1" applyAlignment="1">
      <alignment shrinkToFit="1"/>
      <protection/>
    </xf>
    <xf numFmtId="2" fontId="3" fillId="34" borderId="0" xfId="60" applyNumberFormat="1" applyFont="1" applyFill="1" applyAlignment="1">
      <alignment horizontal="center"/>
      <protection/>
    </xf>
    <xf numFmtId="2" fontId="3" fillId="34" borderId="0" xfId="60" applyNumberFormat="1" applyFont="1" applyFill="1" applyAlignment="1">
      <alignment horizontal="right"/>
      <protection/>
    </xf>
    <xf numFmtId="2" fontId="3" fillId="34" borderId="0" xfId="60" applyNumberFormat="1" applyFont="1" applyFill="1">
      <alignment/>
      <protection/>
    </xf>
    <xf numFmtId="0" fontId="11" fillId="38" borderId="12" xfId="0" applyFont="1" applyFill="1" applyBorder="1" applyAlignment="1">
      <alignment horizontal="center" vertical="center" wrapText="1"/>
    </xf>
    <xf numFmtId="2" fontId="11" fillId="38" borderId="13" xfId="0" applyNumberFormat="1" applyFont="1" applyFill="1" applyBorder="1" applyAlignment="1">
      <alignment horizontal="center" vertical="center" wrapText="1"/>
    </xf>
    <xf numFmtId="0" fontId="10" fillId="38" borderId="15" xfId="0" applyFont="1" applyFill="1" applyBorder="1" applyAlignment="1">
      <alignment horizontal="left" vertical="center"/>
    </xf>
    <xf numFmtId="0" fontId="10" fillId="38" borderId="16" xfId="0" applyFont="1" applyFill="1" applyBorder="1" applyAlignment="1">
      <alignment horizontal="center" vertical="center" wrapText="1"/>
    </xf>
    <xf numFmtId="0" fontId="10" fillId="38" borderId="13" xfId="0" applyFont="1" applyFill="1" applyBorder="1" applyAlignment="1">
      <alignment horizontal="left" vertical="center"/>
    </xf>
    <xf numFmtId="0" fontId="10" fillId="38" borderId="16" xfId="0" applyFont="1" applyFill="1" applyBorder="1" applyAlignment="1">
      <alignment horizontal="center" vertical="center"/>
    </xf>
    <xf numFmtId="0" fontId="10" fillId="38" borderId="12" xfId="0" applyFont="1" applyFill="1" applyBorder="1" applyAlignment="1">
      <alignment horizontal="center" vertical="center" wrapText="1"/>
    </xf>
    <xf numFmtId="0" fontId="11" fillId="38" borderId="17" xfId="0" applyFont="1" applyFill="1" applyBorder="1" applyAlignment="1">
      <alignment horizontal="center" vertical="center" textRotation="90" wrapText="1"/>
    </xf>
    <xf numFmtId="2" fontId="11" fillId="38" borderId="11" xfId="0" applyNumberFormat="1" applyFont="1" applyFill="1" applyBorder="1" applyAlignment="1">
      <alignment horizontal="center" vertical="center" wrapText="1"/>
    </xf>
    <xf numFmtId="0" fontId="11" fillId="38" borderId="14" xfId="0" applyFont="1" applyFill="1" applyBorder="1" applyAlignment="1">
      <alignment horizontal="center" vertical="center" wrapText="1"/>
    </xf>
    <xf numFmtId="0" fontId="11" fillId="38" borderId="14" xfId="0" applyFont="1" applyFill="1" applyBorder="1" applyAlignment="1">
      <alignment horizontal="center" vertical="center" wrapText="1" readingOrder="1"/>
    </xf>
    <xf numFmtId="0" fontId="8" fillId="38" borderId="0"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1" fillId="38" borderId="0" xfId="0" applyFont="1" applyFill="1" applyBorder="1" applyAlignment="1">
      <alignment horizontal="center" vertical="center" wrapText="1"/>
    </xf>
    <xf numFmtId="0" fontId="8" fillId="38" borderId="10" xfId="0" applyFont="1" applyFill="1" applyBorder="1" applyAlignment="1">
      <alignment horizontal="center" vertical="center" wrapText="1"/>
    </xf>
    <xf numFmtId="49" fontId="7" fillId="34" borderId="10" xfId="0" applyNumberFormat="1" applyFont="1" applyFill="1" applyBorder="1" applyAlignment="1">
      <alignment horizontal="left" vertical="center" wrapText="1"/>
    </xf>
    <xf numFmtId="197" fontId="7" fillId="34" borderId="10" xfId="59" applyFont="1" applyFill="1" applyBorder="1" applyAlignment="1">
      <alignment horizontal="left" vertical="center" wrapText="1"/>
      <protection/>
    </xf>
    <xf numFmtId="49" fontId="8" fillId="34" borderId="10" xfId="0" applyNumberFormat="1" applyFont="1" applyFill="1" applyBorder="1" applyAlignment="1">
      <alignment horizontal="left" vertical="center" wrapText="1"/>
    </xf>
    <xf numFmtId="0" fontId="7" fillId="34" borderId="31" xfId="0" applyFont="1" applyFill="1" applyBorder="1" applyAlignment="1">
      <alignment horizontal="center" vertical="center" wrapText="1"/>
    </xf>
    <xf numFmtId="0" fontId="2" fillId="34" borderId="10" xfId="0"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0" fontId="7" fillId="34" borderId="30" xfId="0" applyFont="1" applyFill="1" applyBorder="1" applyAlignment="1">
      <alignment horizontal="center" vertical="center"/>
    </xf>
    <xf numFmtId="0" fontId="7" fillId="34" borderId="18" xfId="0" applyFont="1" applyFill="1" applyBorder="1" applyAlignment="1">
      <alignment/>
    </xf>
    <xf numFmtId="0" fontId="7" fillId="34" borderId="31" xfId="0" applyFont="1" applyFill="1" applyBorder="1" applyAlignment="1">
      <alignment horizontal="center" vertical="center"/>
    </xf>
    <xf numFmtId="0" fontId="7" fillId="34" borderId="18" xfId="0" applyFont="1" applyFill="1" applyBorder="1" applyAlignment="1">
      <alignment horizontal="center" vertical="center"/>
    </xf>
    <xf numFmtId="2" fontId="62" fillId="34" borderId="10" xfId="0" applyNumberFormat="1" applyFont="1" applyFill="1" applyBorder="1" applyAlignment="1">
      <alignment horizontal="center" vertical="center" wrapText="1"/>
    </xf>
    <xf numFmtId="0" fontId="62" fillId="34" borderId="10" xfId="0" applyFont="1" applyFill="1" applyBorder="1" applyAlignment="1">
      <alignment horizontal="center" vertical="center"/>
    </xf>
    <xf numFmtId="2" fontId="62" fillId="34" borderId="10" xfId="0" applyNumberFormat="1" applyFont="1" applyFill="1" applyBorder="1" applyAlignment="1">
      <alignment horizontal="center" vertical="center"/>
    </xf>
    <xf numFmtId="0" fontId="62" fillId="34" borderId="10" xfId="0" applyFont="1" applyFill="1" applyBorder="1" applyAlignment="1">
      <alignment vertical="center" wrapText="1"/>
    </xf>
    <xf numFmtId="0" fontId="62" fillId="34" borderId="10" xfId="0" applyFont="1" applyFill="1" applyBorder="1" applyAlignment="1">
      <alignment horizontal="left" vertical="center" wrapText="1"/>
    </xf>
    <xf numFmtId="0" fontId="62" fillId="34" borderId="10" xfId="0" applyFont="1" applyFill="1" applyBorder="1" applyAlignment="1">
      <alignment horizontal="right" vertical="center" wrapText="1"/>
    </xf>
    <xf numFmtId="0" fontId="63" fillId="34" borderId="10" xfId="0" applyFont="1" applyFill="1" applyBorder="1" applyAlignment="1">
      <alignment vertical="center" wrapText="1"/>
    </xf>
    <xf numFmtId="0" fontId="64" fillId="34" borderId="10" xfId="0" applyFont="1" applyFill="1" applyBorder="1" applyAlignment="1">
      <alignment horizontal="right" vertical="center" wrapText="1"/>
    </xf>
    <xf numFmtId="0" fontId="11" fillId="38" borderId="14" xfId="0" applyFont="1" applyFill="1" applyBorder="1" applyAlignment="1">
      <alignment horizontal="center" vertical="center" textRotation="90" wrapText="1" readingOrder="1"/>
    </xf>
    <xf numFmtId="49" fontId="9" fillId="34" borderId="10" xfId="0" applyNumberFormat="1" applyFont="1" applyFill="1" applyBorder="1" applyAlignment="1">
      <alignment horizontal="right" vertical="center" wrapText="1"/>
    </xf>
    <xf numFmtId="0" fontId="9" fillId="34" borderId="10" xfId="0" applyFont="1" applyFill="1" applyBorder="1" applyAlignment="1">
      <alignment horizontal="right" wrapText="1"/>
    </xf>
    <xf numFmtId="0" fontId="18" fillId="35" borderId="10" xfId="0" applyNumberFormat="1" applyFont="1" applyFill="1" applyBorder="1" applyAlignment="1">
      <alignment horizontal="right" vertical="center" wrapText="1"/>
    </xf>
    <xf numFmtId="197" fontId="9" fillId="34" borderId="10" xfId="59" applyFont="1" applyFill="1" applyBorder="1" applyAlignment="1">
      <alignment horizontal="right" vertical="center"/>
      <protection/>
    </xf>
    <xf numFmtId="197" fontId="9" fillId="39" borderId="10" xfId="59" applyFont="1" applyFill="1" applyBorder="1" applyAlignment="1">
      <alignment horizontal="right" vertical="center" wrapText="1"/>
      <protection/>
    </xf>
    <xf numFmtId="0" fontId="9" fillId="35" borderId="10" xfId="0" applyNumberFormat="1" applyFont="1" applyFill="1" applyBorder="1" applyAlignment="1">
      <alignment horizontal="right" vertical="center" wrapText="1"/>
    </xf>
    <xf numFmtId="197" fontId="9" fillId="34" borderId="10" xfId="59" applyFont="1" applyFill="1" applyBorder="1" applyAlignment="1">
      <alignment horizontal="right" vertical="center" wrapText="1"/>
      <protection/>
    </xf>
    <xf numFmtId="197" fontId="9" fillId="34" borderId="31" xfId="59" applyFont="1" applyFill="1" applyBorder="1" applyAlignment="1">
      <alignment horizontal="right" vertical="center" wrapText="1"/>
      <protection/>
    </xf>
    <xf numFmtId="0" fontId="7" fillId="34" borderId="21" xfId="0" applyFont="1" applyFill="1" applyBorder="1" applyAlignment="1">
      <alignment horizontal="center" vertical="center" wrapText="1"/>
    </xf>
    <xf numFmtId="0" fontId="7" fillId="34" borderId="20" xfId="0" applyFont="1" applyFill="1" applyBorder="1" applyAlignment="1">
      <alignment vertical="center" wrapText="1"/>
    </xf>
    <xf numFmtId="0" fontId="7" fillId="34" borderId="32" xfId="0" applyFont="1" applyFill="1" applyBorder="1" applyAlignment="1">
      <alignment vertical="center"/>
    </xf>
    <xf numFmtId="0" fontId="7" fillId="34" borderId="10" xfId="0" applyFont="1" applyFill="1" applyBorder="1" applyAlignment="1">
      <alignment horizontal="center" vertical="center" wrapText="1"/>
    </xf>
    <xf numFmtId="9" fontId="7" fillId="34" borderId="10" xfId="0" applyNumberFormat="1" applyFont="1" applyFill="1" applyBorder="1" applyAlignment="1">
      <alignment horizontal="center" vertical="center"/>
    </xf>
    <xf numFmtId="0" fontId="7" fillId="34" borderId="0" xfId="0" applyFont="1" applyFill="1" applyAlignment="1">
      <alignment horizontal="left" vertical="center"/>
    </xf>
    <xf numFmtId="0" fontId="7" fillId="34" borderId="0" xfId="0" applyFont="1" applyFill="1" applyAlignment="1">
      <alignment vertical="center"/>
    </xf>
    <xf numFmtId="0" fontId="3" fillId="0" borderId="10" xfId="0" applyFont="1" applyBorder="1" applyAlignment="1">
      <alignment vertical="center" wrapText="1"/>
    </xf>
    <xf numFmtId="0" fontId="10" fillId="0" borderId="0" xfId="0" applyFont="1" applyAlignment="1">
      <alignment horizontal="left" vertical="center" wrapText="1"/>
    </xf>
    <xf numFmtId="0" fontId="1" fillId="0" borderId="0" xfId="0" applyFont="1" applyAlignment="1">
      <alignment vertical="center"/>
    </xf>
    <xf numFmtId="0" fontId="6" fillId="34" borderId="0" xfId="0" applyFont="1" applyFill="1" applyBorder="1" applyAlignment="1">
      <alignment horizontal="right" vertical="center"/>
    </xf>
    <xf numFmtId="2" fontId="20" fillId="35" borderId="0" xfId="0" applyNumberFormat="1" applyFont="1" applyFill="1" applyAlignment="1">
      <alignment horizontal="center" vertical="center"/>
    </xf>
    <xf numFmtId="0" fontId="7" fillId="0" borderId="10" xfId="0" applyFont="1" applyFill="1" applyBorder="1" applyAlignment="1">
      <alignment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2" fontId="7" fillId="34" borderId="0" xfId="0" applyNumberFormat="1" applyFont="1" applyFill="1" applyBorder="1" applyAlignment="1">
      <alignment horizontal="center" vertical="center"/>
    </xf>
    <xf numFmtId="0" fontId="10" fillId="0" borderId="0" xfId="0" applyFont="1" applyAlignment="1">
      <alignment horizontal="right" vertical="center" wrapText="1"/>
    </xf>
    <xf numFmtId="0" fontId="6" fillId="34" borderId="0" xfId="0" applyFont="1" applyFill="1" applyAlignment="1">
      <alignment horizontal="right" vertical="center" wrapText="1"/>
    </xf>
    <xf numFmtId="49" fontId="8" fillId="38" borderId="31" xfId="60" applyNumberFormat="1" applyFont="1" applyFill="1" applyBorder="1" applyAlignment="1">
      <alignment horizontal="center" vertical="center" wrapText="1"/>
      <protection/>
    </xf>
    <xf numFmtId="49" fontId="8" fillId="38" borderId="18" xfId="60" applyNumberFormat="1" applyFont="1" applyFill="1" applyBorder="1" applyAlignment="1">
      <alignment horizontal="center" vertical="center" wrapText="1"/>
      <protection/>
    </xf>
    <xf numFmtId="49" fontId="8" fillId="38" borderId="12" xfId="60" applyNumberFormat="1" applyFont="1" applyFill="1" applyBorder="1" applyAlignment="1">
      <alignment horizontal="center" vertical="center" shrinkToFit="1"/>
      <protection/>
    </xf>
    <xf numFmtId="49" fontId="8" fillId="38" borderId="33" xfId="60" applyNumberFormat="1" applyFont="1" applyFill="1" applyBorder="1" applyAlignment="1">
      <alignment horizontal="center" vertical="center" shrinkToFit="1"/>
      <protection/>
    </xf>
    <xf numFmtId="0" fontId="6" fillId="34" borderId="0" xfId="0" applyFont="1" applyFill="1" applyBorder="1" applyAlignment="1">
      <alignment horizontal="right" vertical="center"/>
    </xf>
  </cellXfs>
  <cellStyles count="64">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Excel Built-in Normal" xfId="35"/>
    <cellStyle name="Excel Built-in Normal 1" xfId="36"/>
    <cellStyle name="Hyperlink" xfId="37"/>
    <cellStyle name="Ievade" xfId="38"/>
    <cellStyle name="Izcēlums (1. veids)" xfId="39"/>
    <cellStyle name="Izcēlums (2. veids)" xfId="40"/>
    <cellStyle name="Izcēlums (3. veids)" xfId="41"/>
    <cellStyle name="Izcēlums (4. veids)" xfId="42"/>
    <cellStyle name="Izcēlums (5. veids)" xfId="43"/>
    <cellStyle name="Izcēlums (6. veids)" xfId="44"/>
    <cellStyle name="Followed Hyperlink" xfId="45"/>
    <cellStyle name="Izvade" xfId="46"/>
    <cellStyle name="Comma" xfId="47"/>
    <cellStyle name="Comma [0]" xfId="48"/>
    <cellStyle name="Kopsumma" xfId="49"/>
    <cellStyle name="Labs" xfId="50"/>
    <cellStyle name="Neitrāls" xfId="51"/>
    <cellStyle name="Normal 2" xfId="52"/>
    <cellStyle name="Normal 3" xfId="53"/>
    <cellStyle name="Normal 4" xfId="54"/>
    <cellStyle name="Normal 5" xfId="55"/>
    <cellStyle name="Normal 59" xfId="56"/>
    <cellStyle name="Normal 7 2" xfId="57"/>
    <cellStyle name="Normal 9" xfId="58"/>
    <cellStyle name="Normal_Dz.Nr1" xfId="59"/>
    <cellStyle name="Normal_Kekavas sakumskola Lu" xfId="60"/>
    <cellStyle name="Nosaukums" xfId="61"/>
    <cellStyle name="Parastais 3" xfId="62"/>
    <cellStyle name="Parastais_A(59)" xfId="63"/>
    <cellStyle name="Paskaidrojošs teksts" xfId="64"/>
    <cellStyle name="Pārbaudes šūna" xfId="65"/>
    <cellStyle name="Piezīme" xfId="66"/>
    <cellStyle name="Percent" xfId="67"/>
    <cellStyle name="Saistīta šūna" xfId="68"/>
    <cellStyle name="Slikts" xfId="69"/>
    <cellStyle name="Style 1" xfId="70"/>
    <cellStyle name="Currency" xfId="71"/>
    <cellStyle name="Currency [0]" xfId="72"/>
    <cellStyle name="Virsraksts 1" xfId="73"/>
    <cellStyle name="Virsraksts 2" xfId="74"/>
    <cellStyle name="Virsraksts 3" xfId="75"/>
    <cellStyle name="Virsraksts 4" xfId="76"/>
    <cellStyle name="Стиль 1"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542925</xdr:colOff>
      <xdr:row>6</xdr:row>
      <xdr:rowOff>123825</xdr:rowOff>
    </xdr:from>
    <xdr:to>
      <xdr:col>27</xdr:col>
      <xdr:colOff>381000</xdr:colOff>
      <xdr:row>34</xdr:row>
      <xdr:rowOff>180975</xdr:rowOff>
    </xdr:to>
    <xdr:pic>
      <xdr:nvPicPr>
        <xdr:cNvPr id="1" name="Attēls 1"/>
        <xdr:cNvPicPr preferRelativeResize="1">
          <a:picLocks noChangeAspect="1"/>
        </xdr:cNvPicPr>
      </xdr:nvPicPr>
      <xdr:blipFill>
        <a:blip r:embed="rId1"/>
        <a:stretch>
          <a:fillRect/>
        </a:stretch>
      </xdr:blipFill>
      <xdr:spPr>
        <a:xfrm>
          <a:off x="10267950" y="3019425"/>
          <a:ext cx="6334125" cy="894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V24"/>
  <sheetViews>
    <sheetView tabSelected="1" zoomScalePageLayoutView="0" workbookViewId="0" topLeftCell="A1">
      <selection activeCell="A1" sqref="A1"/>
    </sheetView>
  </sheetViews>
  <sheetFormatPr defaultColWidth="9.140625" defaultRowHeight="12.75"/>
  <cols>
    <col min="1" max="1" width="17.421875" style="55" customWidth="1"/>
    <col min="2" max="2" width="50.7109375" style="55" customWidth="1"/>
    <col min="3" max="3" width="22.140625" style="55" customWidth="1"/>
    <col min="4" max="16384" width="9.140625" style="55" customWidth="1"/>
  </cols>
  <sheetData>
    <row r="2" ht="14.25">
      <c r="B2" s="56" t="s">
        <v>338</v>
      </c>
    </row>
    <row r="3" ht="14.25">
      <c r="B3" s="56"/>
    </row>
    <row r="4" ht="45" customHeight="1">
      <c r="B4" s="264" t="s">
        <v>331</v>
      </c>
    </row>
    <row r="5" spans="1:2" ht="13.5">
      <c r="A5" s="57"/>
      <c r="B5" s="59"/>
    </row>
    <row r="6" spans="1:2" ht="13.5">
      <c r="A6" s="57"/>
      <c r="B6" s="59"/>
    </row>
    <row r="7" ht="13.5">
      <c r="B7" s="58"/>
    </row>
    <row r="8" spans="1:256" s="15" customFormat="1" ht="34.5" customHeight="1">
      <c r="A8" s="88" t="s">
        <v>2</v>
      </c>
      <c r="B8" s="272" t="s">
        <v>331</v>
      </c>
      <c r="C8" s="272"/>
      <c r="D8" s="60"/>
      <c r="E8" s="61"/>
      <c r="F8" s="62"/>
      <c r="G8" s="63"/>
      <c r="H8" s="63"/>
      <c r="I8" s="63"/>
      <c r="J8" s="63"/>
      <c r="K8" s="63"/>
      <c r="L8" s="63"/>
      <c r="M8" s="63"/>
      <c r="N8" s="63"/>
      <c r="O8" s="63"/>
      <c r="P8" s="63" t="s">
        <v>6</v>
      </c>
      <c r="IV8" s="16"/>
    </row>
    <row r="9" spans="1:256" s="15" customFormat="1" ht="25.5" customHeight="1">
      <c r="A9" s="90" t="s">
        <v>0</v>
      </c>
      <c r="B9" s="273" t="s">
        <v>335</v>
      </c>
      <c r="C9" s="273"/>
      <c r="D9" s="60"/>
      <c r="E9" s="61"/>
      <c r="F9" s="62"/>
      <c r="G9" s="63"/>
      <c r="H9" s="63"/>
      <c r="I9" s="63"/>
      <c r="J9" s="63"/>
      <c r="K9" s="63"/>
      <c r="L9" s="63"/>
      <c r="M9" s="63"/>
      <c r="N9" s="63"/>
      <c r="O9" s="63"/>
      <c r="P9" s="63"/>
      <c r="IV9" s="16"/>
    </row>
    <row r="10" spans="1:5" ht="28.5" customHeight="1">
      <c r="A10" s="90" t="s">
        <v>7</v>
      </c>
      <c r="B10" s="64"/>
      <c r="C10" s="65" t="s">
        <v>332</v>
      </c>
      <c r="D10" s="64"/>
      <c r="E10" s="64"/>
    </row>
    <row r="11" spans="1:5" ht="14.25">
      <c r="A11" s="64"/>
      <c r="B11" s="64"/>
      <c r="C11" s="65"/>
      <c r="D11" s="64"/>
      <c r="E11" s="64"/>
    </row>
    <row r="12" spans="1:3" ht="14.25">
      <c r="A12" s="66" t="s">
        <v>1</v>
      </c>
      <c r="B12" s="66" t="s">
        <v>2</v>
      </c>
      <c r="C12" s="67" t="s">
        <v>3</v>
      </c>
    </row>
    <row r="13" spans="1:3" ht="48" customHeight="1">
      <c r="A13" s="68">
        <v>1</v>
      </c>
      <c r="B13" s="263" t="s">
        <v>331</v>
      </c>
      <c r="C13" s="69"/>
    </row>
    <row r="14" spans="1:3" ht="26.25" customHeight="1">
      <c r="A14" s="70"/>
      <c r="B14" s="71" t="s">
        <v>4</v>
      </c>
      <c r="C14" s="72"/>
    </row>
    <row r="15" spans="1:3" ht="27" customHeight="1">
      <c r="A15" s="70"/>
      <c r="B15" s="70" t="s">
        <v>5</v>
      </c>
      <c r="C15" s="69"/>
    </row>
    <row r="16" spans="1:3" ht="26.25" customHeight="1">
      <c r="A16" s="70"/>
      <c r="B16" s="71" t="s">
        <v>28</v>
      </c>
      <c r="C16" s="72"/>
    </row>
    <row r="18" spans="2:4" ht="14.25">
      <c r="B18" s="265" t="s">
        <v>333</v>
      </c>
      <c r="D18" s="73"/>
    </row>
    <row r="19" spans="2:4" ht="14.25">
      <c r="B19" s="265"/>
      <c r="C19" s="73"/>
      <c r="D19" s="64"/>
    </row>
    <row r="20" ht="13.5">
      <c r="B20" s="265"/>
    </row>
    <row r="21" ht="13.5">
      <c r="B21" s="265"/>
    </row>
    <row r="22" ht="13.5">
      <c r="B22" s="265"/>
    </row>
    <row r="23" ht="13.5">
      <c r="B23" s="265" t="s">
        <v>334</v>
      </c>
    </row>
    <row r="24" ht="13.5">
      <c r="B24" s="265"/>
    </row>
  </sheetData>
  <sheetProtection selectLockedCells="1" selectUnlockedCells="1"/>
  <mergeCells count="2">
    <mergeCell ref="B8:C8"/>
    <mergeCell ref="B9:C9"/>
  </mergeCells>
  <printOptions/>
  <pageMargins left="1.062992125984252" right="0.15748031496062992" top="1.968503937007874" bottom="0.984251968503937" header="0.5118110236220472" footer="0.5118110236220472"/>
  <pageSetup horizontalDpi="300" verticalDpi="300" orientation="portrait" paperSize="9" scale="95" r:id="rId1"/>
  <headerFooter alignWithMargins="0">
    <oddHeader>&amp;RAPSTIPRINU
_____________________
2018.gada___._________</oddHeader>
  </headerFooter>
</worksheet>
</file>

<file path=xl/worksheets/sheet10.xml><?xml version="1.0" encoding="utf-8"?>
<worksheet xmlns="http://schemas.openxmlformats.org/spreadsheetml/2006/main" xmlns:r="http://schemas.openxmlformats.org/officeDocument/2006/relationships">
  <dimension ref="A1:IU92"/>
  <sheetViews>
    <sheetView zoomScalePageLayoutView="0" workbookViewId="0" topLeftCell="A1">
      <selection activeCell="A1" sqref="A1"/>
    </sheetView>
  </sheetViews>
  <sheetFormatPr defaultColWidth="9.140625" defaultRowHeight="12.75"/>
  <cols>
    <col min="1" max="1" width="3.421875" style="130" customWidth="1"/>
    <col min="2" max="2" width="36.421875" style="15" customWidth="1"/>
    <col min="3" max="3" width="5.8515625" style="131" customWidth="1"/>
    <col min="4" max="4" width="8.140625" style="149" customWidth="1"/>
    <col min="5" max="5" width="5.7109375" style="131" customWidth="1"/>
    <col min="6" max="6" width="5.7109375" style="131" hidden="1" customWidth="1"/>
    <col min="7" max="7" width="7.00390625" style="131" customWidth="1"/>
    <col min="8" max="8" width="10.7109375" style="131" customWidth="1"/>
    <col min="9" max="9" width="7.57421875" style="131" customWidth="1"/>
    <col min="10" max="10" width="7.421875" style="131" customWidth="1"/>
    <col min="11" max="11" width="8.140625" style="131" customWidth="1"/>
    <col min="12" max="12" width="11.00390625" style="131" customWidth="1"/>
    <col min="13" max="13" width="10.57421875" style="131" customWidth="1"/>
    <col min="14" max="14" width="7.421875" style="131" customWidth="1"/>
    <col min="15" max="15" width="9.00390625" style="131" customWidth="1"/>
    <col min="16" max="248" width="9.140625" style="15" customWidth="1"/>
    <col min="249" max="16384" width="9.140625" style="16" customWidth="1"/>
  </cols>
  <sheetData>
    <row r="1" ht="14.25">
      <c r="D1" s="132" t="s">
        <v>61</v>
      </c>
    </row>
    <row r="2" ht="14.25">
      <c r="D2" s="150" t="s">
        <v>92</v>
      </c>
    </row>
    <row r="3" spans="1:254" ht="67.5" customHeight="1">
      <c r="A3" s="15"/>
      <c r="B3" s="88" t="s">
        <v>2</v>
      </c>
      <c r="C3" s="272" t="s">
        <v>331</v>
      </c>
      <c r="D3" s="272"/>
      <c r="E3" s="272"/>
      <c r="F3" s="272"/>
      <c r="G3" s="272"/>
      <c r="H3" s="272"/>
      <c r="I3" s="63"/>
      <c r="J3" s="63"/>
      <c r="K3" s="63"/>
      <c r="L3" s="63"/>
      <c r="M3" s="63"/>
      <c r="N3" s="63"/>
      <c r="O3" s="63"/>
      <c r="IO3" s="15"/>
      <c r="IP3" s="15"/>
      <c r="IQ3" s="15"/>
      <c r="IR3" s="15"/>
      <c r="IS3" s="15"/>
      <c r="IT3" s="15"/>
    </row>
    <row r="4" spans="1:254" ht="63" customHeight="1">
      <c r="A4" s="15"/>
      <c r="B4" s="90" t="s">
        <v>0</v>
      </c>
      <c r="C4" s="273" t="s">
        <v>335</v>
      </c>
      <c r="D4" s="273"/>
      <c r="E4" s="273"/>
      <c r="F4" s="273"/>
      <c r="G4" s="273"/>
      <c r="H4" s="273"/>
      <c r="I4" s="63"/>
      <c r="J4" s="63"/>
      <c r="K4" s="63"/>
      <c r="L4" s="63"/>
      <c r="M4" s="63"/>
      <c r="N4" s="63"/>
      <c r="O4" s="63"/>
      <c r="IO4" s="15"/>
      <c r="IP4" s="15"/>
      <c r="IQ4" s="15"/>
      <c r="IR4" s="15"/>
      <c r="IS4" s="15"/>
      <c r="IT4" s="15"/>
    </row>
    <row r="5" spans="1:254" ht="12.75" customHeight="1">
      <c r="A5" s="89"/>
      <c r="B5" s="90" t="s">
        <v>7</v>
      </c>
      <c r="C5" s="278" t="s">
        <v>332</v>
      </c>
      <c r="D5" s="278"/>
      <c r="E5" s="278"/>
      <c r="F5" s="278"/>
      <c r="G5" s="278"/>
      <c r="H5" s="278"/>
      <c r="I5" s="63"/>
      <c r="J5" s="63"/>
      <c r="K5" s="63"/>
      <c r="L5" s="63"/>
      <c r="M5" s="63"/>
      <c r="N5" s="63"/>
      <c r="O5" s="63" t="s">
        <v>6</v>
      </c>
      <c r="IO5" s="15"/>
      <c r="IP5" s="15"/>
      <c r="IQ5" s="15"/>
      <c r="IR5" s="15"/>
      <c r="IS5" s="15"/>
      <c r="IT5" s="15"/>
    </row>
    <row r="6" spans="1:254" ht="12.75" customHeight="1">
      <c r="A6" s="15"/>
      <c r="B6" s="88"/>
      <c r="C6" s="91"/>
      <c r="D6" s="91"/>
      <c r="E6" s="92"/>
      <c r="F6" s="93"/>
      <c r="G6" s="94"/>
      <c r="H6" s="65"/>
      <c r="I6" s="93"/>
      <c r="J6" s="93"/>
      <c r="K6" s="93"/>
      <c r="L6" s="93"/>
      <c r="M6" s="93"/>
      <c r="N6" s="93"/>
      <c r="O6" s="93"/>
      <c r="IO6" s="15"/>
      <c r="IP6" s="15"/>
      <c r="IQ6" s="15"/>
      <c r="IR6" s="15"/>
      <c r="IS6" s="15"/>
      <c r="IT6" s="15"/>
    </row>
    <row r="7" spans="1:15" ht="12.75" customHeight="1">
      <c r="A7" s="274" t="s">
        <v>27</v>
      </c>
      <c r="B7" s="276" t="s">
        <v>35</v>
      </c>
      <c r="C7" s="214"/>
      <c r="D7" s="215"/>
      <c r="E7" s="216" t="s">
        <v>22</v>
      </c>
      <c r="F7" s="217"/>
      <c r="G7" s="217"/>
      <c r="H7" s="217"/>
      <c r="I7" s="217"/>
      <c r="J7" s="217"/>
      <c r="K7" s="218" t="s">
        <v>23</v>
      </c>
      <c r="L7" s="219"/>
      <c r="M7" s="217"/>
      <c r="N7" s="217"/>
      <c r="O7" s="220"/>
    </row>
    <row r="8" spans="1:15" ht="47.25" customHeight="1">
      <c r="A8" s="275"/>
      <c r="B8" s="277"/>
      <c r="C8" s="221" t="s">
        <v>38</v>
      </c>
      <c r="D8" s="222" t="s">
        <v>37</v>
      </c>
      <c r="E8" s="223" t="s">
        <v>24</v>
      </c>
      <c r="F8" s="223" t="s">
        <v>30</v>
      </c>
      <c r="G8" s="223" t="s">
        <v>34</v>
      </c>
      <c r="H8" s="224" t="s">
        <v>31</v>
      </c>
      <c r="I8" s="223" t="s">
        <v>36</v>
      </c>
      <c r="J8" s="225" t="s">
        <v>4</v>
      </c>
      <c r="K8" s="226" t="s">
        <v>25</v>
      </c>
      <c r="L8" s="223" t="s">
        <v>32</v>
      </c>
      <c r="M8" s="224" t="s">
        <v>31</v>
      </c>
      <c r="N8" s="227" t="s">
        <v>36</v>
      </c>
      <c r="O8" s="228" t="s">
        <v>33</v>
      </c>
    </row>
    <row r="9" spans="1:254" s="155" customFormat="1" ht="14.25">
      <c r="A9" s="164"/>
      <c r="B9" s="190" t="s">
        <v>46</v>
      </c>
      <c r="C9" s="166"/>
      <c r="D9" s="24"/>
      <c r="E9" s="25"/>
      <c r="F9" s="152"/>
      <c r="G9" s="25"/>
      <c r="H9" s="152"/>
      <c r="I9" s="153"/>
      <c r="J9" s="25"/>
      <c r="K9" s="25"/>
      <c r="L9" s="25"/>
      <c r="M9" s="25"/>
      <c r="N9" s="25"/>
      <c r="O9" s="25"/>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4"/>
      <c r="IT9" s="154"/>
    </row>
    <row r="10" spans="1:254" s="155" customFormat="1" ht="40.5">
      <c r="A10" s="164">
        <v>1</v>
      </c>
      <c r="B10" s="167" t="s">
        <v>173</v>
      </c>
      <c r="C10" s="166" t="s">
        <v>39</v>
      </c>
      <c r="D10" s="168">
        <v>14</v>
      </c>
      <c r="E10" s="152"/>
      <c r="F10" s="152"/>
      <c r="G10" s="152"/>
      <c r="H10" s="152"/>
      <c r="I10" s="152"/>
      <c r="J10" s="152"/>
      <c r="K10" s="152"/>
      <c r="L10" s="152"/>
      <c r="M10" s="152"/>
      <c r="N10" s="152"/>
      <c r="O10" s="152"/>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row>
    <row r="11" spans="1:254" s="155" customFormat="1" ht="40.5">
      <c r="A11" s="164">
        <v>2</v>
      </c>
      <c r="B11" s="167" t="s">
        <v>111</v>
      </c>
      <c r="C11" s="166" t="s">
        <v>26</v>
      </c>
      <c r="D11" s="168">
        <v>74.5</v>
      </c>
      <c r="E11" s="152"/>
      <c r="F11" s="152"/>
      <c r="G11" s="152"/>
      <c r="H11" s="152"/>
      <c r="I11" s="152"/>
      <c r="J11" s="152"/>
      <c r="K11" s="152"/>
      <c r="L11" s="152"/>
      <c r="M11" s="152"/>
      <c r="N11" s="152"/>
      <c r="O11" s="152"/>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row>
    <row r="12" spans="1:254" s="155" customFormat="1" ht="40.5">
      <c r="A12" s="164">
        <v>3</v>
      </c>
      <c r="B12" s="167" t="s">
        <v>112</v>
      </c>
      <c r="C12" s="166" t="s">
        <v>39</v>
      </c>
      <c r="D12" s="25">
        <v>6</v>
      </c>
      <c r="E12" s="152"/>
      <c r="F12" s="152"/>
      <c r="G12" s="152"/>
      <c r="H12" s="152"/>
      <c r="I12" s="152"/>
      <c r="J12" s="152"/>
      <c r="K12" s="152"/>
      <c r="L12" s="152"/>
      <c r="M12" s="152"/>
      <c r="N12" s="152"/>
      <c r="O12" s="152"/>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row>
    <row r="13" spans="1:254" s="155" customFormat="1" ht="40.5">
      <c r="A13" s="164">
        <v>4</v>
      </c>
      <c r="B13" s="167" t="s">
        <v>174</v>
      </c>
      <c r="C13" s="166" t="s">
        <v>39</v>
      </c>
      <c r="D13" s="25">
        <v>6</v>
      </c>
      <c r="E13" s="152"/>
      <c r="F13" s="152"/>
      <c r="G13" s="152"/>
      <c r="H13" s="152"/>
      <c r="I13" s="152"/>
      <c r="J13" s="152"/>
      <c r="K13" s="152"/>
      <c r="L13" s="152"/>
      <c r="M13" s="152"/>
      <c r="N13" s="152"/>
      <c r="O13" s="152"/>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row>
    <row r="14" spans="1:254" s="155" customFormat="1" ht="54">
      <c r="A14" s="164">
        <v>5</v>
      </c>
      <c r="B14" s="167" t="s">
        <v>175</v>
      </c>
      <c r="C14" s="166" t="s">
        <v>39</v>
      </c>
      <c r="D14" s="25">
        <v>1</v>
      </c>
      <c r="E14" s="152"/>
      <c r="F14" s="152"/>
      <c r="G14" s="152"/>
      <c r="H14" s="152"/>
      <c r="I14" s="152"/>
      <c r="J14" s="152"/>
      <c r="K14" s="152"/>
      <c r="L14" s="152"/>
      <c r="M14" s="152"/>
      <c r="N14" s="152"/>
      <c r="O14" s="152"/>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row>
    <row r="15" spans="1:255" s="169" customFormat="1" ht="40.5">
      <c r="A15" s="164">
        <v>6</v>
      </c>
      <c r="B15" s="128" t="s">
        <v>176</v>
      </c>
      <c r="C15" s="166" t="s">
        <v>39</v>
      </c>
      <c r="D15" s="25">
        <v>13</v>
      </c>
      <c r="E15" s="152"/>
      <c r="F15" s="152"/>
      <c r="G15" s="152"/>
      <c r="H15" s="152"/>
      <c r="I15" s="152"/>
      <c r="J15" s="152"/>
      <c r="K15" s="152"/>
      <c r="L15" s="152"/>
      <c r="M15" s="152"/>
      <c r="N15" s="152"/>
      <c r="O15" s="152"/>
      <c r="IO15" s="170"/>
      <c r="IP15" s="170"/>
      <c r="IQ15" s="170"/>
      <c r="IR15" s="170"/>
      <c r="IS15" s="170"/>
      <c r="IT15" s="170"/>
      <c r="IU15" s="170"/>
    </row>
    <row r="16" spans="1:255" s="169" customFormat="1" ht="13.5">
      <c r="A16" s="164">
        <v>7</v>
      </c>
      <c r="B16" s="167" t="s">
        <v>177</v>
      </c>
      <c r="C16" s="166" t="s">
        <v>115</v>
      </c>
      <c r="D16" s="25">
        <v>14</v>
      </c>
      <c r="E16" s="152"/>
      <c r="F16" s="152"/>
      <c r="G16" s="152"/>
      <c r="H16" s="152"/>
      <c r="I16" s="152"/>
      <c r="J16" s="152"/>
      <c r="K16" s="152"/>
      <c r="L16" s="152"/>
      <c r="M16" s="152"/>
      <c r="N16" s="152"/>
      <c r="O16" s="152"/>
      <c r="IO16" s="170"/>
      <c r="IP16" s="170"/>
      <c r="IQ16" s="170"/>
      <c r="IR16" s="170"/>
      <c r="IS16" s="170"/>
      <c r="IT16" s="170"/>
      <c r="IU16" s="170"/>
    </row>
    <row r="17" spans="1:255" s="169" customFormat="1" ht="14.25">
      <c r="A17" s="164">
        <v>8</v>
      </c>
      <c r="B17" s="204" t="s">
        <v>93</v>
      </c>
      <c r="C17" s="25"/>
      <c r="D17" s="25"/>
      <c r="E17" s="152"/>
      <c r="F17" s="152"/>
      <c r="G17" s="152"/>
      <c r="H17" s="152"/>
      <c r="I17" s="152"/>
      <c r="J17" s="152"/>
      <c r="K17" s="152"/>
      <c r="L17" s="152"/>
      <c r="M17" s="152"/>
      <c r="N17" s="152"/>
      <c r="O17" s="152"/>
      <c r="IO17" s="170"/>
      <c r="IP17" s="170"/>
      <c r="IQ17" s="170"/>
      <c r="IR17" s="170"/>
      <c r="IS17" s="170"/>
      <c r="IT17" s="170"/>
      <c r="IU17" s="170"/>
    </row>
    <row r="18" spans="1:254" s="155" customFormat="1" ht="54">
      <c r="A18" s="164">
        <v>9</v>
      </c>
      <c r="B18" s="128" t="s">
        <v>178</v>
      </c>
      <c r="C18" s="166" t="s">
        <v>39</v>
      </c>
      <c r="D18" s="25">
        <v>1</v>
      </c>
      <c r="E18" s="152"/>
      <c r="F18" s="152"/>
      <c r="G18" s="152"/>
      <c r="H18" s="152"/>
      <c r="I18" s="152"/>
      <c r="J18" s="152"/>
      <c r="K18" s="152"/>
      <c r="L18" s="152"/>
      <c r="M18" s="152"/>
      <c r="N18" s="152"/>
      <c r="O18" s="152"/>
      <c r="P18" s="169"/>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G18" s="154"/>
      <c r="FH18" s="154"/>
      <c r="FI18" s="154"/>
      <c r="FJ18" s="154"/>
      <c r="FK18" s="154"/>
      <c r="FL18" s="154"/>
      <c r="FM18" s="154"/>
      <c r="FN18" s="154"/>
      <c r="FO18" s="154"/>
      <c r="FP18" s="154"/>
      <c r="FQ18" s="154"/>
      <c r="FR18" s="154"/>
      <c r="FS18" s="154"/>
      <c r="FT18" s="154"/>
      <c r="FU18" s="154"/>
      <c r="FV18" s="154"/>
      <c r="FW18" s="154"/>
      <c r="FX18" s="154"/>
      <c r="FY18" s="154"/>
      <c r="FZ18" s="154"/>
      <c r="GA18" s="154"/>
      <c r="GB18" s="154"/>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c r="HC18" s="154"/>
      <c r="HD18" s="154"/>
      <c r="HE18" s="154"/>
      <c r="HF18" s="154"/>
      <c r="HG18" s="154"/>
      <c r="HH18" s="154"/>
      <c r="HI18" s="154"/>
      <c r="HJ18" s="154"/>
      <c r="HK18" s="154"/>
      <c r="HL18" s="154"/>
      <c r="HM18" s="154"/>
      <c r="HN18" s="154"/>
      <c r="HO18" s="154"/>
      <c r="HP18" s="154"/>
      <c r="HQ18" s="154"/>
      <c r="HR18" s="154"/>
      <c r="HS18" s="154"/>
      <c r="HT18" s="154"/>
      <c r="HU18" s="154"/>
      <c r="HV18" s="154"/>
      <c r="HW18" s="154"/>
      <c r="HX18" s="154"/>
      <c r="HY18" s="154"/>
      <c r="HZ18" s="154"/>
      <c r="IA18" s="154"/>
      <c r="IB18" s="154"/>
      <c r="IC18" s="154"/>
      <c r="ID18" s="154"/>
      <c r="IE18" s="154"/>
      <c r="IF18" s="154"/>
      <c r="IG18" s="154"/>
      <c r="IH18" s="154"/>
      <c r="II18" s="154"/>
      <c r="IJ18" s="154"/>
      <c r="IK18" s="154"/>
      <c r="IL18" s="154"/>
      <c r="IM18" s="154"/>
      <c r="IN18" s="154"/>
      <c r="IO18" s="154"/>
      <c r="IP18" s="154"/>
      <c r="IQ18" s="154"/>
      <c r="IR18" s="154"/>
      <c r="IS18" s="154"/>
      <c r="IT18" s="154"/>
    </row>
    <row r="19" spans="1:252" s="155" customFormat="1" ht="54">
      <c r="A19" s="164">
        <v>10</v>
      </c>
      <c r="B19" s="167" t="s">
        <v>179</v>
      </c>
      <c r="C19" s="166" t="s">
        <v>39</v>
      </c>
      <c r="D19" s="25">
        <v>13</v>
      </c>
      <c r="E19" s="25"/>
      <c r="F19" s="152"/>
      <c r="G19" s="152"/>
      <c r="H19" s="25"/>
      <c r="I19" s="152"/>
      <c r="J19" s="152"/>
      <c r="K19" s="152"/>
      <c r="L19" s="152"/>
      <c r="M19" s="152"/>
      <c r="N19" s="152"/>
      <c r="O19" s="152"/>
      <c r="P19" s="169"/>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4"/>
      <c r="IL19" s="154"/>
      <c r="IM19" s="154"/>
      <c r="IN19" s="154"/>
      <c r="IO19" s="154"/>
      <c r="IP19" s="154"/>
      <c r="IQ19" s="154"/>
      <c r="IR19" s="154"/>
    </row>
    <row r="20" spans="1:255" s="169" customFormat="1" ht="25.5">
      <c r="A20" s="164">
        <v>11</v>
      </c>
      <c r="B20" s="172" t="s">
        <v>242</v>
      </c>
      <c r="C20" s="166" t="s">
        <v>42</v>
      </c>
      <c r="D20" s="25">
        <f>ROUND(D19*0.25,1)</f>
        <v>3.3</v>
      </c>
      <c r="E20" s="152"/>
      <c r="F20" s="152"/>
      <c r="G20" s="152"/>
      <c r="H20" s="152"/>
      <c r="I20" s="152"/>
      <c r="J20" s="152"/>
      <c r="K20" s="152"/>
      <c r="L20" s="152"/>
      <c r="M20" s="152"/>
      <c r="N20" s="152"/>
      <c r="O20" s="152"/>
      <c r="IO20" s="170"/>
      <c r="IP20" s="170"/>
      <c r="IQ20" s="170"/>
      <c r="IR20" s="170"/>
      <c r="IS20" s="170"/>
      <c r="IT20" s="170"/>
      <c r="IU20" s="170"/>
    </row>
    <row r="21" spans="1:254" s="155" customFormat="1" ht="54">
      <c r="A21" s="164">
        <v>12</v>
      </c>
      <c r="B21" s="128" t="s">
        <v>180</v>
      </c>
      <c r="C21" s="166" t="s">
        <v>39</v>
      </c>
      <c r="D21" s="25">
        <v>13</v>
      </c>
      <c r="E21" s="152"/>
      <c r="F21" s="152"/>
      <c r="G21" s="152"/>
      <c r="H21" s="152"/>
      <c r="I21" s="152"/>
      <c r="J21" s="152"/>
      <c r="K21" s="152"/>
      <c r="L21" s="152"/>
      <c r="M21" s="152"/>
      <c r="N21" s="152"/>
      <c r="O21" s="152"/>
      <c r="P21" s="169"/>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c r="IL21" s="154"/>
      <c r="IM21" s="154"/>
      <c r="IN21" s="154"/>
      <c r="IO21" s="154"/>
      <c r="IP21" s="154"/>
      <c r="IQ21" s="154"/>
      <c r="IR21" s="154"/>
      <c r="IS21" s="154"/>
      <c r="IT21" s="154"/>
    </row>
    <row r="22" spans="1:255" s="169" customFormat="1" ht="14.25">
      <c r="A22" s="164">
        <v>13</v>
      </c>
      <c r="B22" s="190" t="s">
        <v>29</v>
      </c>
      <c r="C22" s="20"/>
      <c r="D22" s="24"/>
      <c r="E22" s="152"/>
      <c r="F22" s="152"/>
      <c r="G22" s="152"/>
      <c r="H22" s="152"/>
      <c r="I22" s="152"/>
      <c r="J22" s="152"/>
      <c r="K22" s="152"/>
      <c r="L22" s="152"/>
      <c r="M22" s="152"/>
      <c r="N22" s="152"/>
      <c r="O22" s="152"/>
      <c r="IO22" s="170"/>
      <c r="IP22" s="170"/>
      <c r="IQ22" s="170"/>
      <c r="IR22" s="170"/>
      <c r="IS22" s="170"/>
      <c r="IT22" s="170"/>
      <c r="IU22" s="170"/>
    </row>
    <row r="23" spans="1:252" s="155" customFormat="1" ht="54">
      <c r="A23" s="164">
        <v>14</v>
      </c>
      <c r="B23" s="167" t="s">
        <v>94</v>
      </c>
      <c r="C23" s="166" t="s">
        <v>110</v>
      </c>
      <c r="D23" s="25">
        <v>428</v>
      </c>
      <c r="E23" s="25"/>
      <c r="F23" s="152"/>
      <c r="G23" s="152"/>
      <c r="H23" s="25"/>
      <c r="I23" s="152"/>
      <c r="J23" s="152"/>
      <c r="K23" s="152"/>
      <c r="L23" s="152"/>
      <c r="M23" s="152"/>
      <c r="N23" s="152"/>
      <c r="O23" s="152"/>
      <c r="P23" s="169"/>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c r="IK23" s="154"/>
      <c r="IL23" s="154"/>
      <c r="IM23" s="154"/>
      <c r="IN23" s="154"/>
      <c r="IO23" s="154"/>
      <c r="IP23" s="154"/>
      <c r="IQ23" s="154"/>
      <c r="IR23" s="154"/>
    </row>
    <row r="24" spans="1:255" s="169" customFormat="1" ht="13.5">
      <c r="A24" s="164">
        <v>15</v>
      </c>
      <c r="B24" s="172" t="s">
        <v>117</v>
      </c>
      <c r="C24" s="20" t="s">
        <v>43</v>
      </c>
      <c r="D24" s="24">
        <f>ROUND(D23*2.5,2)</f>
        <v>1070</v>
      </c>
      <c r="E24" s="152"/>
      <c r="F24" s="152"/>
      <c r="G24" s="152"/>
      <c r="H24" s="152"/>
      <c r="I24" s="152"/>
      <c r="J24" s="152"/>
      <c r="K24" s="152"/>
      <c r="L24" s="152"/>
      <c r="M24" s="152"/>
      <c r="N24" s="152"/>
      <c r="O24" s="152"/>
      <c r="IO24" s="170"/>
      <c r="IP24" s="170"/>
      <c r="IQ24" s="170"/>
      <c r="IR24" s="170"/>
      <c r="IS24" s="170"/>
      <c r="IT24" s="170"/>
      <c r="IU24" s="170"/>
    </row>
    <row r="25" spans="1:255" s="169" customFormat="1" ht="25.5">
      <c r="A25" s="164">
        <v>16</v>
      </c>
      <c r="B25" s="172" t="s">
        <v>251</v>
      </c>
      <c r="C25" s="20" t="s">
        <v>42</v>
      </c>
      <c r="D25" s="24">
        <f>ROUND(D23*0.15,2)</f>
        <v>64.2</v>
      </c>
      <c r="E25" s="152"/>
      <c r="F25" s="152"/>
      <c r="G25" s="152"/>
      <c r="H25" s="152"/>
      <c r="I25" s="152"/>
      <c r="J25" s="152"/>
      <c r="K25" s="152"/>
      <c r="L25" s="152"/>
      <c r="M25" s="152"/>
      <c r="N25" s="152"/>
      <c r="O25" s="152"/>
      <c r="IO25" s="170"/>
      <c r="IP25" s="170"/>
      <c r="IQ25" s="170"/>
      <c r="IR25" s="170"/>
      <c r="IS25" s="170"/>
      <c r="IT25" s="170"/>
      <c r="IU25" s="170"/>
    </row>
    <row r="26" spans="1:254" s="155" customFormat="1" ht="13.5">
      <c r="A26" s="164">
        <v>17</v>
      </c>
      <c r="B26" s="172" t="s">
        <v>119</v>
      </c>
      <c r="C26" s="166" t="s">
        <v>110</v>
      </c>
      <c r="D26" s="24">
        <f>ROUND(D23*0.016,2)</f>
        <v>6.85</v>
      </c>
      <c r="E26" s="25"/>
      <c r="F26" s="152"/>
      <c r="G26" s="152"/>
      <c r="H26" s="25"/>
      <c r="I26" s="152"/>
      <c r="J26" s="152"/>
      <c r="K26" s="152"/>
      <c r="L26" s="152"/>
      <c r="M26" s="152"/>
      <c r="N26" s="152"/>
      <c r="O26" s="152"/>
      <c r="P26" s="169"/>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c r="IT26" s="154"/>
    </row>
    <row r="27" spans="1:255" s="169" customFormat="1" ht="27">
      <c r="A27" s="164">
        <v>18</v>
      </c>
      <c r="B27" s="173" t="s">
        <v>120</v>
      </c>
      <c r="C27" s="166" t="s">
        <v>110</v>
      </c>
      <c r="D27" s="25">
        <f>D23</f>
        <v>428</v>
      </c>
      <c r="E27" s="152"/>
      <c r="F27" s="152"/>
      <c r="G27" s="152"/>
      <c r="H27" s="152"/>
      <c r="I27" s="152"/>
      <c r="J27" s="152"/>
      <c r="K27" s="152"/>
      <c r="L27" s="152"/>
      <c r="M27" s="152"/>
      <c r="N27" s="152"/>
      <c r="O27" s="152"/>
      <c r="IO27" s="170"/>
      <c r="IP27" s="170"/>
      <c r="IQ27" s="170"/>
      <c r="IR27" s="170"/>
      <c r="IS27" s="170"/>
      <c r="IT27" s="170"/>
      <c r="IU27" s="170"/>
    </row>
    <row r="28" spans="1:255" s="169" customFormat="1" ht="13.5">
      <c r="A28" s="164">
        <v>19</v>
      </c>
      <c r="B28" s="172" t="s">
        <v>121</v>
      </c>
      <c r="C28" s="20" t="s">
        <v>42</v>
      </c>
      <c r="D28" s="24">
        <f>ROUND(D27*0.15,2)</f>
        <v>64.2</v>
      </c>
      <c r="E28" s="152"/>
      <c r="F28" s="152"/>
      <c r="G28" s="152"/>
      <c r="H28" s="152"/>
      <c r="I28" s="152"/>
      <c r="J28" s="152"/>
      <c r="K28" s="152"/>
      <c r="L28" s="152"/>
      <c r="M28" s="152"/>
      <c r="N28" s="152"/>
      <c r="O28" s="152"/>
      <c r="IO28" s="170"/>
      <c r="IP28" s="170"/>
      <c r="IQ28" s="170"/>
      <c r="IR28" s="170"/>
      <c r="IS28" s="170"/>
      <c r="IT28" s="170"/>
      <c r="IU28" s="170"/>
    </row>
    <row r="29" spans="1:255" s="169" customFormat="1" ht="13.5">
      <c r="A29" s="164">
        <v>20</v>
      </c>
      <c r="B29" s="172" t="s">
        <v>122</v>
      </c>
      <c r="C29" s="20" t="s">
        <v>42</v>
      </c>
      <c r="D29" s="24">
        <f>ROUND(D27*0.25,2)</f>
        <v>107</v>
      </c>
      <c r="E29" s="152"/>
      <c r="F29" s="152"/>
      <c r="G29" s="152"/>
      <c r="H29" s="152"/>
      <c r="I29" s="152"/>
      <c r="J29" s="152"/>
      <c r="K29" s="152"/>
      <c r="L29" s="152"/>
      <c r="M29" s="152"/>
      <c r="N29" s="152"/>
      <c r="O29" s="152"/>
      <c r="IO29" s="170"/>
      <c r="IP29" s="170"/>
      <c r="IQ29" s="170"/>
      <c r="IR29" s="170"/>
      <c r="IS29" s="170"/>
      <c r="IT29" s="170"/>
      <c r="IU29" s="170"/>
    </row>
    <row r="30" spans="1:252" s="155" customFormat="1" ht="14.25">
      <c r="A30" s="164">
        <v>21</v>
      </c>
      <c r="B30" s="190" t="s">
        <v>95</v>
      </c>
      <c r="C30" s="166"/>
      <c r="D30" s="25"/>
      <c r="E30" s="25"/>
      <c r="F30" s="152"/>
      <c r="G30" s="152"/>
      <c r="H30" s="25"/>
      <c r="I30" s="152"/>
      <c r="J30" s="152"/>
      <c r="K30" s="152"/>
      <c r="L30" s="152"/>
      <c r="M30" s="152"/>
      <c r="N30" s="152"/>
      <c r="O30" s="152"/>
      <c r="P30" s="169"/>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4"/>
      <c r="EN30" s="154"/>
      <c r="EO30" s="154"/>
      <c r="EP30" s="154"/>
      <c r="EQ30" s="154"/>
      <c r="ER30" s="154"/>
      <c r="ES30" s="154"/>
      <c r="ET30" s="154"/>
      <c r="EU30" s="154"/>
      <c r="EV30" s="154"/>
      <c r="EW30" s="154"/>
      <c r="EX30" s="154"/>
      <c r="EY30" s="154"/>
      <c r="EZ30" s="154"/>
      <c r="FA30" s="154"/>
      <c r="FB30" s="154"/>
      <c r="FC30" s="154"/>
      <c r="FD30" s="154"/>
      <c r="FE30" s="154"/>
      <c r="FF30" s="154"/>
      <c r="FG30" s="154"/>
      <c r="FH30" s="154"/>
      <c r="FI30" s="154"/>
      <c r="FJ30" s="154"/>
      <c r="FK30" s="154"/>
      <c r="FL30" s="154"/>
      <c r="FM30" s="154"/>
      <c r="FN30" s="154"/>
      <c r="FO30" s="154"/>
      <c r="FP30" s="154"/>
      <c r="FQ30" s="154"/>
      <c r="FR30" s="154"/>
      <c r="FS30" s="154"/>
      <c r="FT30" s="154"/>
      <c r="FU30" s="154"/>
      <c r="FV30" s="154"/>
      <c r="FW30" s="154"/>
      <c r="FX30" s="154"/>
      <c r="FY30" s="154"/>
      <c r="FZ30" s="154"/>
      <c r="GA30" s="154"/>
      <c r="GB30" s="154"/>
      <c r="GC30" s="154"/>
      <c r="GD30" s="154"/>
      <c r="GE30" s="154"/>
      <c r="GF30" s="154"/>
      <c r="GG30" s="154"/>
      <c r="GH30" s="154"/>
      <c r="GI30" s="154"/>
      <c r="GJ30" s="154"/>
      <c r="GK30" s="154"/>
      <c r="GL30" s="154"/>
      <c r="GM30" s="154"/>
      <c r="GN30" s="154"/>
      <c r="GO30" s="154"/>
      <c r="GP30" s="154"/>
      <c r="GQ30" s="154"/>
      <c r="GR30" s="154"/>
      <c r="GS30" s="154"/>
      <c r="GT30" s="154"/>
      <c r="GU30" s="154"/>
      <c r="GV30" s="154"/>
      <c r="GW30" s="154"/>
      <c r="GX30" s="154"/>
      <c r="GY30" s="154"/>
      <c r="GZ30" s="154"/>
      <c r="HA30" s="154"/>
      <c r="HB30" s="154"/>
      <c r="HC30" s="154"/>
      <c r="HD30" s="154"/>
      <c r="HE30" s="154"/>
      <c r="HF30" s="154"/>
      <c r="HG30" s="154"/>
      <c r="HH30" s="154"/>
      <c r="HI30" s="154"/>
      <c r="HJ30" s="154"/>
      <c r="HK30" s="154"/>
      <c r="HL30" s="154"/>
      <c r="HM30" s="154"/>
      <c r="HN30" s="154"/>
      <c r="HO30" s="154"/>
      <c r="HP30" s="154"/>
      <c r="HQ30" s="154"/>
      <c r="HR30" s="154"/>
      <c r="HS30" s="154"/>
      <c r="HT30" s="154"/>
      <c r="HU30" s="154"/>
      <c r="HV30" s="154"/>
      <c r="HW30" s="154"/>
      <c r="HX30" s="154"/>
      <c r="HY30" s="154"/>
      <c r="HZ30" s="154"/>
      <c r="IA30" s="154"/>
      <c r="IB30" s="154"/>
      <c r="IC30" s="154"/>
      <c r="ID30" s="154"/>
      <c r="IE30" s="154"/>
      <c r="IF30" s="154"/>
      <c r="IG30" s="154"/>
      <c r="IH30" s="154"/>
      <c r="II30" s="154"/>
      <c r="IJ30" s="154"/>
      <c r="IK30" s="154"/>
      <c r="IL30" s="154"/>
      <c r="IM30" s="154"/>
      <c r="IN30" s="154"/>
      <c r="IO30" s="154"/>
      <c r="IP30" s="154"/>
      <c r="IQ30" s="154"/>
      <c r="IR30" s="154"/>
    </row>
    <row r="31" spans="1:252" s="155" customFormat="1" ht="27">
      <c r="A31" s="164">
        <v>22</v>
      </c>
      <c r="B31" s="173" t="s">
        <v>181</v>
      </c>
      <c r="C31" s="166" t="s">
        <v>39</v>
      </c>
      <c r="D31" s="25">
        <v>13</v>
      </c>
      <c r="E31" s="25"/>
      <c r="F31" s="152"/>
      <c r="G31" s="152"/>
      <c r="H31" s="25"/>
      <c r="I31" s="152"/>
      <c r="J31" s="152"/>
      <c r="K31" s="152"/>
      <c r="L31" s="152"/>
      <c r="M31" s="152"/>
      <c r="N31" s="152"/>
      <c r="O31" s="152"/>
      <c r="P31" s="169"/>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c r="EX31" s="154"/>
      <c r="EY31" s="154"/>
      <c r="EZ31" s="154"/>
      <c r="FA31" s="154"/>
      <c r="FB31" s="154"/>
      <c r="FC31" s="154"/>
      <c r="FD31" s="154"/>
      <c r="FE31" s="154"/>
      <c r="FF31" s="154"/>
      <c r="FG31" s="154"/>
      <c r="FH31" s="154"/>
      <c r="FI31" s="154"/>
      <c r="FJ31" s="154"/>
      <c r="FK31" s="154"/>
      <c r="FL31" s="154"/>
      <c r="FM31" s="154"/>
      <c r="FN31" s="154"/>
      <c r="FO31" s="154"/>
      <c r="FP31" s="154"/>
      <c r="FQ31" s="154"/>
      <c r="FR31" s="154"/>
      <c r="FS31" s="154"/>
      <c r="FT31" s="154"/>
      <c r="FU31" s="154"/>
      <c r="FV31" s="154"/>
      <c r="FW31" s="154"/>
      <c r="FX31" s="154"/>
      <c r="FY31" s="154"/>
      <c r="FZ31" s="154"/>
      <c r="GA31" s="154"/>
      <c r="GB31" s="154"/>
      <c r="GC31" s="154"/>
      <c r="GD31" s="154"/>
      <c r="GE31" s="154"/>
      <c r="GF31" s="154"/>
      <c r="GG31" s="154"/>
      <c r="GH31" s="154"/>
      <c r="GI31" s="154"/>
      <c r="GJ31" s="154"/>
      <c r="GK31" s="154"/>
      <c r="GL31" s="154"/>
      <c r="GM31" s="154"/>
      <c r="GN31" s="154"/>
      <c r="GO31" s="154"/>
      <c r="GP31" s="154"/>
      <c r="GQ31" s="154"/>
      <c r="GR31" s="154"/>
      <c r="GS31" s="154"/>
      <c r="GT31" s="154"/>
      <c r="GU31" s="154"/>
      <c r="GV31" s="154"/>
      <c r="GW31" s="154"/>
      <c r="GX31" s="154"/>
      <c r="GY31" s="154"/>
      <c r="GZ31" s="154"/>
      <c r="HA31" s="154"/>
      <c r="HB31" s="154"/>
      <c r="HC31" s="154"/>
      <c r="HD31" s="154"/>
      <c r="HE31" s="154"/>
      <c r="HF31" s="154"/>
      <c r="HG31" s="154"/>
      <c r="HH31" s="154"/>
      <c r="HI31" s="154"/>
      <c r="HJ31" s="154"/>
      <c r="HK31" s="154"/>
      <c r="HL31" s="154"/>
      <c r="HM31" s="154"/>
      <c r="HN31" s="154"/>
      <c r="HO31" s="154"/>
      <c r="HP31" s="154"/>
      <c r="HQ31" s="154"/>
      <c r="HR31" s="154"/>
      <c r="HS31" s="154"/>
      <c r="HT31" s="154"/>
      <c r="HU31" s="154"/>
      <c r="HV31" s="154"/>
      <c r="HW31" s="154"/>
      <c r="HX31" s="154"/>
      <c r="HY31" s="154"/>
      <c r="HZ31" s="154"/>
      <c r="IA31" s="154"/>
      <c r="IB31" s="154"/>
      <c r="IC31" s="154"/>
      <c r="ID31" s="154"/>
      <c r="IE31" s="154"/>
      <c r="IF31" s="154"/>
      <c r="IG31" s="154"/>
      <c r="IH31" s="154"/>
      <c r="II31" s="154"/>
      <c r="IJ31" s="154"/>
      <c r="IK31" s="154"/>
      <c r="IL31" s="154"/>
      <c r="IM31" s="154"/>
      <c r="IN31" s="154"/>
      <c r="IO31" s="154"/>
      <c r="IP31" s="154"/>
      <c r="IQ31" s="154"/>
      <c r="IR31" s="154"/>
    </row>
    <row r="32" spans="1:252" s="155" customFormat="1" ht="14.25">
      <c r="A32" s="164">
        <v>23</v>
      </c>
      <c r="B32" s="191" t="s">
        <v>49</v>
      </c>
      <c r="C32" s="20"/>
      <c r="D32" s="24"/>
      <c r="E32" s="25"/>
      <c r="F32" s="152"/>
      <c r="G32" s="152"/>
      <c r="H32" s="25"/>
      <c r="I32" s="152"/>
      <c r="J32" s="152"/>
      <c r="K32" s="152"/>
      <c r="L32" s="152"/>
      <c r="M32" s="152"/>
      <c r="N32" s="152"/>
      <c r="O32" s="152"/>
      <c r="P32" s="169"/>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4"/>
      <c r="FS32" s="154"/>
      <c r="FT32" s="154"/>
      <c r="FU32" s="154"/>
      <c r="FV32" s="154"/>
      <c r="FW32" s="154"/>
      <c r="FX32" s="154"/>
      <c r="FY32" s="154"/>
      <c r="FZ32" s="154"/>
      <c r="GA32" s="154"/>
      <c r="GB32" s="154"/>
      <c r="GC32" s="154"/>
      <c r="GD32" s="154"/>
      <c r="GE32" s="154"/>
      <c r="GF32" s="154"/>
      <c r="GG32" s="154"/>
      <c r="GH32" s="154"/>
      <c r="GI32" s="154"/>
      <c r="GJ32" s="154"/>
      <c r="GK32" s="154"/>
      <c r="GL32" s="154"/>
      <c r="GM32" s="154"/>
      <c r="GN32" s="154"/>
      <c r="GO32" s="154"/>
      <c r="GP32" s="154"/>
      <c r="GQ32" s="154"/>
      <c r="GR32" s="154"/>
      <c r="GS32" s="154"/>
      <c r="GT32" s="154"/>
      <c r="GU32" s="154"/>
      <c r="GV32" s="154"/>
      <c r="GW32" s="154"/>
      <c r="GX32" s="154"/>
      <c r="GY32" s="154"/>
      <c r="GZ32" s="154"/>
      <c r="HA32" s="154"/>
      <c r="HB32" s="154"/>
      <c r="HC32" s="154"/>
      <c r="HD32" s="154"/>
      <c r="HE32" s="154"/>
      <c r="HF32" s="154"/>
      <c r="HG32" s="154"/>
      <c r="HH32" s="154"/>
      <c r="HI32" s="154"/>
      <c r="HJ32" s="154"/>
      <c r="HK32" s="154"/>
      <c r="HL32" s="154"/>
      <c r="HM32" s="154"/>
      <c r="HN32" s="154"/>
      <c r="HO32" s="154"/>
      <c r="HP32" s="154"/>
      <c r="HQ32" s="154"/>
      <c r="HR32" s="154"/>
      <c r="HS32" s="154"/>
      <c r="HT32" s="154"/>
      <c r="HU32" s="154"/>
      <c r="HV32" s="154"/>
      <c r="HW32" s="154"/>
      <c r="HX32" s="154"/>
      <c r="HY32" s="154"/>
      <c r="HZ32" s="154"/>
      <c r="IA32" s="154"/>
      <c r="IB32" s="154"/>
      <c r="IC32" s="154"/>
      <c r="ID32" s="154"/>
      <c r="IE32" s="154"/>
      <c r="IF32" s="154"/>
      <c r="IG32" s="154"/>
      <c r="IH32" s="154"/>
      <c r="II32" s="154"/>
      <c r="IJ32" s="154"/>
      <c r="IK32" s="154"/>
      <c r="IL32" s="154"/>
      <c r="IM32" s="154"/>
      <c r="IN32" s="154"/>
      <c r="IO32" s="154"/>
      <c r="IP32" s="154"/>
      <c r="IQ32" s="154"/>
      <c r="IR32" s="154"/>
    </row>
    <row r="33" spans="1:252" s="155" customFormat="1" ht="40.5">
      <c r="A33" s="164">
        <v>24</v>
      </c>
      <c r="B33" s="128" t="s">
        <v>182</v>
      </c>
      <c r="C33" s="166" t="s">
        <v>110</v>
      </c>
      <c r="D33" s="25">
        <v>429.6</v>
      </c>
      <c r="E33" s="25"/>
      <c r="F33" s="152"/>
      <c r="G33" s="152"/>
      <c r="H33" s="25"/>
      <c r="I33" s="152"/>
      <c r="J33" s="152"/>
      <c r="K33" s="152"/>
      <c r="L33" s="152"/>
      <c r="M33" s="152"/>
      <c r="N33" s="152"/>
      <c r="O33" s="152"/>
      <c r="P33" s="169"/>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c r="FY33" s="154"/>
      <c r="FZ33" s="154"/>
      <c r="GA33" s="154"/>
      <c r="GB33" s="154"/>
      <c r="GC33" s="154"/>
      <c r="GD33" s="154"/>
      <c r="GE33" s="154"/>
      <c r="GF33" s="154"/>
      <c r="GG33" s="154"/>
      <c r="GH33" s="154"/>
      <c r="GI33" s="154"/>
      <c r="GJ33" s="154"/>
      <c r="GK33" s="154"/>
      <c r="GL33" s="154"/>
      <c r="GM33" s="154"/>
      <c r="GN33" s="154"/>
      <c r="GO33" s="154"/>
      <c r="GP33" s="154"/>
      <c r="GQ33" s="154"/>
      <c r="GR33" s="154"/>
      <c r="GS33" s="154"/>
      <c r="GT33" s="154"/>
      <c r="GU33" s="154"/>
      <c r="GV33" s="154"/>
      <c r="GW33" s="154"/>
      <c r="GX33" s="154"/>
      <c r="GY33" s="154"/>
      <c r="GZ33" s="154"/>
      <c r="HA33" s="154"/>
      <c r="HB33" s="154"/>
      <c r="HC33" s="154"/>
      <c r="HD33" s="154"/>
      <c r="HE33" s="154"/>
      <c r="HF33" s="154"/>
      <c r="HG33" s="154"/>
      <c r="HH33" s="154"/>
      <c r="HI33" s="154"/>
      <c r="HJ33" s="154"/>
      <c r="HK33" s="154"/>
      <c r="HL33" s="154"/>
      <c r="HM33" s="154"/>
      <c r="HN33" s="154"/>
      <c r="HO33" s="154"/>
      <c r="HP33" s="154"/>
      <c r="HQ33" s="154"/>
      <c r="HR33" s="154"/>
      <c r="HS33" s="154"/>
      <c r="HT33" s="154"/>
      <c r="HU33" s="154"/>
      <c r="HV33" s="154"/>
      <c r="HW33" s="154"/>
      <c r="HX33" s="154"/>
      <c r="HY33" s="154"/>
      <c r="HZ33" s="154"/>
      <c r="IA33" s="154"/>
      <c r="IB33" s="154"/>
      <c r="IC33" s="154"/>
      <c r="ID33" s="154"/>
      <c r="IE33" s="154"/>
      <c r="IF33" s="154"/>
      <c r="IG33" s="154"/>
      <c r="IH33" s="154"/>
      <c r="II33" s="154"/>
      <c r="IJ33" s="154"/>
      <c r="IK33" s="154"/>
      <c r="IL33" s="154"/>
      <c r="IM33" s="154"/>
      <c r="IN33" s="154"/>
      <c r="IO33" s="154"/>
      <c r="IP33" s="154"/>
      <c r="IQ33" s="154"/>
      <c r="IR33" s="154"/>
    </row>
    <row r="34" spans="1:255" s="169" customFormat="1" ht="13.5">
      <c r="A34" s="164">
        <v>25</v>
      </c>
      <c r="B34" s="172" t="s">
        <v>117</v>
      </c>
      <c r="C34" s="20" t="s">
        <v>43</v>
      </c>
      <c r="D34" s="24">
        <f>ROUND(D33*2.5,2)</f>
        <v>1074</v>
      </c>
      <c r="E34" s="152"/>
      <c r="F34" s="152"/>
      <c r="G34" s="152"/>
      <c r="H34" s="152"/>
      <c r="I34" s="152"/>
      <c r="J34" s="152"/>
      <c r="K34" s="152"/>
      <c r="L34" s="152"/>
      <c r="M34" s="152"/>
      <c r="N34" s="152"/>
      <c r="O34" s="152"/>
      <c r="IO34" s="170"/>
      <c r="IP34" s="170"/>
      <c r="IQ34" s="170"/>
      <c r="IR34" s="170"/>
      <c r="IS34" s="170"/>
      <c r="IT34" s="170"/>
      <c r="IU34" s="170"/>
    </row>
    <row r="35" spans="1:255" s="169" customFormat="1" ht="25.5">
      <c r="A35" s="164">
        <v>26</v>
      </c>
      <c r="B35" s="172" t="s">
        <v>251</v>
      </c>
      <c r="C35" s="20" t="s">
        <v>42</v>
      </c>
      <c r="D35" s="24">
        <f>ROUND(D33*0.15,2)</f>
        <v>64.44</v>
      </c>
      <c r="E35" s="152"/>
      <c r="F35" s="152"/>
      <c r="G35" s="152"/>
      <c r="H35" s="152"/>
      <c r="I35" s="152"/>
      <c r="J35" s="152"/>
      <c r="K35" s="152"/>
      <c r="L35" s="152"/>
      <c r="M35" s="152"/>
      <c r="N35" s="152"/>
      <c r="O35" s="152"/>
      <c r="IO35" s="170"/>
      <c r="IP35" s="170"/>
      <c r="IQ35" s="170"/>
      <c r="IR35" s="170"/>
      <c r="IS35" s="170"/>
      <c r="IT35" s="170"/>
      <c r="IU35" s="170"/>
    </row>
    <row r="36" spans="1:254" s="155" customFormat="1" ht="13.5">
      <c r="A36" s="164">
        <v>27</v>
      </c>
      <c r="B36" s="172" t="s">
        <v>119</v>
      </c>
      <c r="C36" s="166" t="s">
        <v>110</v>
      </c>
      <c r="D36" s="24">
        <f>ROUND(D33*0.016,2)</f>
        <v>6.87</v>
      </c>
      <c r="E36" s="25"/>
      <c r="F36" s="152"/>
      <c r="G36" s="152"/>
      <c r="H36" s="25"/>
      <c r="I36" s="152"/>
      <c r="J36" s="152"/>
      <c r="K36" s="152"/>
      <c r="L36" s="152"/>
      <c r="M36" s="152"/>
      <c r="N36" s="152"/>
      <c r="O36" s="152"/>
      <c r="P36" s="169"/>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4"/>
      <c r="GA36" s="154"/>
      <c r="GB36" s="154"/>
      <c r="GC36" s="154"/>
      <c r="GD36" s="154"/>
      <c r="GE36" s="154"/>
      <c r="GF36" s="154"/>
      <c r="GG36" s="154"/>
      <c r="GH36" s="154"/>
      <c r="GI36" s="154"/>
      <c r="GJ36" s="154"/>
      <c r="GK36" s="154"/>
      <c r="GL36" s="154"/>
      <c r="GM36" s="154"/>
      <c r="GN36" s="154"/>
      <c r="GO36" s="154"/>
      <c r="GP36" s="154"/>
      <c r="GQ36" s="154"/>
      <c r="GR36" s="154"/>
      <c r="GS36" s="154"/>
      <c r="GT36" s="154"/>
      <c r="GU36" s="154"/>
      <c r="GV36" s="154"/>
      <c r="GW36" s="154"/>
      <c r="GX36" s="154"/>
      <c r="GY36" s="154"/>
      <c r="GZ36" s="154"/>
      <c r="HA36" s="154"/>
      <c r="HB36" s="154"/>
      <c r="HC36" s="154"/>
      <c r="HD36" s="154"/>
      <c r="HE36" s="154"/>
      <c r="HF36" s="154"/>
      <c r="HG36" s="154"/>
      <c r="HH36" s="154"/>
      <c r="HI36" s="154"/>
      <c r="HJ36" s="154"/>
      <c r="HK36" s="154"/>
      <c r="HL36" s="154"/>
      <c r="HM36" s="154"/>
      <c r="HN36" s="154"/>
      <c r="HO36" s="154"/>
      <c r="HP36" s="154"/>
      <c r="HQ36" s="154"/>
      <c r="HR36" s="154"/>
      <c r="HS36" s="154"/>
      <c r="HT36" s="154"/>
      <c r="HU36" s="154"/>
      <c r="HV36" s="154"/>
      <c r="HW36" s="154"/>
      <c r="HX36" s="154"/>
      <c r="HY36" s="154"/>
      <c r="HZ36" s="154"/>
      <c r="IA36" s="154"/>
      <c r="IB36" s="154"/>
      <c r="IC36" s="154"/>
      <c r="ID36" s="154"/>
      <c r="IE36" s="154"/>
      <c r="IF36" s="154"/>
      <c r="IG36" s="154"/>
      <c r="IH36" s="154"/>
      <c r="II36" s="154"/>
      <c r="IJ36" s="154"/>
      <c r="IK36" s="154"/>
      <c r="IL36" s="154"/>
      <c r="IM36" s="154"/>
      <c r="IN36" s="154"/>
      <c r="IO36" s="154"/>
      <c r="IP36" s="154"/>
      <c r="IQ36" s="154"/>
      <c r="IR36" s="154"/>
      <c r="IS36" s="154"/>
      <c r="IT36" s="154"/>
    </row>
    <row r="37" spans="1:255" s="169" customFormat="1" ht="40.5">
      <c r="A37" s="164">
        <v>28</v>
      </c>
      <c r="B37" s="173" t="s">
        <v>124</v>
      </c>
      <c r="C37" s="166" t="s">
        <v>110</v>
      </c>
      <c r="D37" s="25">
        <f>D33</f>
        <v>429.6</v>
      </c>
      <c r="E37" s="152"/>
      <c r="F37" s="152"/>
      <c r="G37" s="152"/>
      <c r="H37" s="152"/>
      <c r="I37" s="152"/>
      <c r="J37" s="152"/>
      <c r="K37" s="152"/>
      <c r="L37" s="152"/>
      <c r="M37" s="152"/>
      <c r="N37" s="152"/>
      <c r="O37" s="152"/>
      <c r="IO37" s="170"/>
      <c r="IP37" s="170"/>
      <c r="IQ37" s="170"/>
      <c r="IR37" s="170"/>
      <c r="IS37" s="170"/>
      <c r="IT37" s="170"/>
      <c r="IU37" s="170"/>
    </row>
    <row r="38" spans="1:255" s="169" customFormat="1" ht="25.5">
      <c r="A38" s="164">
        <v>29</v>
      </c>
      <c r="B38" s="172" t="s">
        <v>125</v>
      </c>
      <c r="C38" s="20" t="s">
        <v>42</v>
      </c>
      <c r="D38" s="24">
        <f>ROUND(D37*0.15,2)</f>
        <v>64.44</v>
      </c>
      <c r="E38" s="152"/>
      <c r="F38" s="152"/>
      <c r="G38" s="152"/>
      <c r="H38" s="152"/>
      <c r="I38" s="152"/>
      <c r="J38" s="152"/>
      <c r="K38" s="152"/>
      <c r="L38" s="152"/>
      <c r="M38" s="152"/>
      <c r="N38" s="152"/>
      <c r="O38" s="152"/>
      <c r="IO38" s="170"/>
      <c r="IP38" s="170"/>
      <c r="IQ38" s="170"/>
      <c r="IR38" s="170"/>
      <c r="IS38" s="170"/>
      <c r="IT38" s="170"/>
      <c r="IU38" s="170"/>
    </row>
    <row r="39" spans="1:255" s="169" customFormat="1" ht="25.5">
      <c r="A39" s="164">
        <v>30</v>
      </c>
      <c r="B39" s="172" t="s">
        <v>240</v>
      </c>
      <c r="C39" s="20" t="s">
        <v>42</v>
      </c>
      <c r="D39" s="24">
        <f>ROUND(D37*0.25,2)</f>
        <v>107.4</v>
      </c>
      <c r="E39" s="152"/>
      <c r="F39" s="152"/>
      <c r="G39" s="152"/>
      <c r="H39" s="152"/>
      <c r="I39" s="152"/>
      <c r="J39" s="152"/>
      <c r="K39" s="152"/>
      <c r="L39" s="152"/>
      <c r="M39" s="152"/>
      <c r="N39" s="152"/>
      <c r="O39" s="152"/>
      <c r="IO39" s="170"/>
      <c r="IP39" s="170"/>
      <c r="IQ39" s="170"/>
      <c r="IR39" s="170"/>
      <c r="IS39" s="170"/>
      <c r="IT39" s="170"/>
      <c r="IU39" s="170"/>
    </row>
    <row r="40" spans="1:255" s="169" customFormat="1" ht="42.75">
      <c r="A40" s="164">
        <v>31</v>
      </c>
      <c r="B40" s="204" t="s">
        <v>208</v>
      </c>
      <c r="C40" s="20"/>
      <c r="D40" s="24"/>
      <c r="E40" s="152"/>
      <c r="F40" s="152"/>
      <c r="G40" s="152"/>
      <c r="H40" s="152"/>
      <c r="I40" s="152"/>
      <c r="J40" s="152"/>
      <c r="K40" s="152"/>
      <c r="L40" s="152"/>
      <c r="M40" s="152"/>
      <c r="N40" s="152"/>
      <c r="O40" s="152"/>
      <c r="IO40" s="170"/>
      <c r="IP40" s="170"/>
      <c r="IQ40" s="170"/>
      <c r="IR40" s="170"/>
      <c r="IS40" s="170"/>
      <c r="IT40" s="170"/>
      <c r="IU40" s="170"/>
    </row>
    <row r="41" spans="1:252" s="155" customFormat="1" ht="67.5">
      <c r="A41" s="164">
        <v>32</v>
      </c>
      <c r="B41" s="167" t="s">
        <v>183</v>
      </c>
      <c r="C41" s="20" t="s">
        <v>110</v>
      </c>
      <c r="D41" s="25">
        <v>34.6</v>
      </c>
      <c r="E41" s="25"/>
      <c r="F41" s="152"/>
      <c r="G41" s="152"/>
      <c r="H41" s="25"/>
      <c r="I41" s="152"/>
      <c r="J41" s="152"/>
      <c r="K41" s="152"/>
      <c r="L41" s="152"/>
      <c r="M41" s="152"/>
      <c r="N41" s="152"/>
      <c r="O41" s="152"/>
      <c r="P41" s="169"/>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4"/>
      <c r="GK41" s="154"/>
      <c r="GL41" s="154"/>
      <c r="GM41" s="154"/>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4"/>
      <c r="IN41" s="154"/>
      <c r="IO41" s="154"/>
      <c r="IP41" s="154"/>
      <c r="IQ41" s="154"/>
      <c r="IR41" s="154"/>
    </row>
    <row r="42" spans="1:254" s="155" customFormat="1" ht="25.5">
      <c r="A42" s="164">
        <v>33</v>
      </c>
      <c r="B42" s="172" t="s">
        <v>184</v>
      </c>
      <c r="C42" s="20" t="s">
        <v>26</v>
      </c>
      <c r="D42" s="25">
        <f>ROUND(D41*1.9,0)</f>
        <v>66</v>
      </c>
      <c r="E42" s="25"/>
      <c r="F42" s="152"/>
      <c r="G42" s="152"/>
      <c r="H42" s="25"/>
      <c r="I42" s="152"/>
      <c r="J42" s="152"/>
      <c r="K42" s="152"/>
      <c r="L42" s="152"/>
      <c r="M42" s="152"/>
      <c r="N42" s="152"/>
      <c r="O42" s="152"/>
      <c r="P42" s="169"/>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c r="FY42" s="154"/>
      <c r="FZ42" s="154"/>
      <c r="GA42" s="154"/>
      <c r="GB42" s="154"/>
      <c r="GC42" s="154"/>
      <c r="GD42" s="154"/>
      <c r="GE42" s="154"/>
      <c r="GF42" s="154"/>
      <c r="GG42" s="154"/>
      <c r="GH42" s="154"/>
      <c r="GI42" s="154"/>
      <c r="GJ42" s="154"/>
      <c r="GK42" s="154"/>
      <c r="GL42" s="154"/>
      <c r="GM42" s="154"/>
      <c r="GN42" s="154"/>
      <c r="GO42" s="154"/>
      <c r="GP42" s="154"/>
      <c r="GQ42" s="154"/>
      <c r="GR42" s="154"/>
      <c r="GS42" s="154"/>
      <c r="GT42" s="154"/>
      <c r="GU42" s="154"/>
      <c r="GV42" s="154"/>
      <c r="GW42" s="154"/>
      <c r="GX42" s="154"/>
      <c r="GY42" s="154"/>
      <c r="GZ42" s="154"/>
      <c r="HA42" s="154"/>
      <c r="HB42" s="154"/>
      <c r="HC42" s="154"/>
      <c r="HD42" s="154"/>
      <c r="HE42" s="154"/>
      <c r="HF42" s="154"/>
      <c r="HG42" s="154"/>
      <c r="HH42" s="154"/>
      <c r="HI42" s="154"/>
      <c r="HJ42" s="154"/>
      <c r="HK42" s="154"/>
      <c r="HL42" s="154"/>
      <c r="HM42" s="154"/>
      <c r="HN42" s="154"/>
      <c r="HO42" s="154"/>
      <c r="HP42" s="154"/>
      <c r="HQ42" s="154"/>
      <c r="HR42" s="154"/>
      <c r="HS42" s="154"/>
      <c r="HT42" s="154"/>
      <c r="HU42" s="154"/>
      <c r="HV42" s="154"/>
      <c r="HW42" s="154"/>
      <c r="HX42" s="154"/>
      <c r="HY42" s="154"/>
      <c r="HZ42" s="154"/>
      <c r="IA42" s="154"/>
      <c r="IB42" s="154"/>
      <c r="IC42" s="154"/>
      <c r="ID42" s="154"/>
      <c r="IE42" s="154"/>
      <c r="IF42" s="154"/>
      <c r="IG42" s="154"/>
      <c r="IH42" s="154"/>
      <c r="II42" s="154"/>
      <c r="IJ42" s="154"/>
      <c r="IK42" s="154"/>
      <c r="IL42" s="154"/>
      <c r="IM42" s="154"/>
      <c r="IN42" s="154"/>
      <c r="IO42" s="154"/>
      <c r="IP42" s="154"/>
      <c r="IQ42" s="154"/>
      <c r="IR42" s="154"/>
      <c r="IS42" s="154"/>
      <c r="IT42" s="154"/>
    </row>
    <row r="43" spans="1:254" s="155" customFormat="1" ht="25.5">
      <c r="A43" s="164">
        <v>34</v>
      </c>
      <c r="B43" s="172" t="s">
        <v>185</v>
      </c>
      <c r="C43" s="20" t="s">
        <v>26</v>
      </c>
      <c r="D43" s="25">
        <f>ROUND(D41*2.5,0)</f>
        <v>87</v>
      </c>
      <c r="E43" s="25"/>
      <c r="F43" s="152"/>
      <c r="G43" s="152"/>
      <c r="H43" s="25"/>
      <c r="I43" s="152"/>
      <c r="J43" s="152"/>
      <c r="K43" s="152"/>
      <c r="L43" s="152"/>
      <c r="M43" s="152"/>
      <c r="N43" s="152"/>
      <c r="O43" s="152"/>
      <c r="P43" s="169"/>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54"/>
      <c r="IH43" s="154"/>
      <c r="II43" s="154"/>
      <c r="IJ43" s="154"/>
      <c r="IK43" s="154"/>
      <c r="IL43" s="154"/>
      <c r="IM43" s="154"/>
      <c r="IN43" s="154"/>
      <c r="IO43" s="154"/>
      <c r="IP43" s="154"/>
      <c r="IQ43" s="154"/>
      <c r="IR43" s="154"/>
      <c r="IS43" s="154"/>
      <c r="IT43" s="154"/>
    </row>
    <row r="44" spans="1:254" s="155" customFormat="1" ht="38.25">
      <c r="A44" s="164">
        <v>35</v>
      </c>
      <c r="B44" s="172" t="s">
        <v>186</v>
      </c>
      <c r="C44" s="20" t="s">
        <v>110</v>
      </c>
      <c r="D44" s="25">
        <f>ROUND(D41*2.15,2)</f>
        <v>74.39</v>
      </c>
      <c r="E44" s="25"/>
      <c r="F44" s="152"/>
      <c r="G44" s="152"/>
      <c r="H44" s="25"/>
      <c r="I44" s="152"/>
      <c r="J44" s="152"/>
      <c r="K44" s="152"/>
      <c r="L44" s="152"/>
      <c r="M44" s="152"/>
      <c r="N44" s="152"/>
      <c r="O44" s="152"/>
      <c r="P44" s="169"/>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c r="GS44" s="154"/>
      <c r="GT44" s="154"/>
      <c r="GU44" s="154"/>
      <c r="GV44" s="154"/>
      <c r="GW44" s="154"/>
      <c r="GX44" s="154"/>
      <c r="GY44" s="154"/>
      <c r="GZ44" s="154"/>
      <c r="HA44" s="154"/>
      <c r="HB44" s="154"/>
      <c r="HC44" s="154"/>
      <c r="HD44" s="154"/>
      <c r="HE44" s="154"/>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154"/>
      <c r="IF44" s="154"/>
      <c r="IG44" s="154"/>
      <c r="IH44" s="154"/>
      <c r="II44" s="154"/>
      <c r="IJ44" s="154"/>
      <c r="IK44" s="154"/>
      <c r="IL44" s="154"/>
      <c r="IM44" s="154"/>
      <c r="IN44" s="154"/>
      <c r="IO44" s="154"/>
      <c r="IP44" s="154"/>
      <c r="IQ44" s="154"/>
      <c r="IR44" s="154"/>
      <c r="IS44" s="154"/>
      <c r="IT44" s="154"/>
    </row>
    <row r="45" spans="1:254" s="155" customFormat="1" ht="25.5">
      <c r="A45" s="164">
        <v>36</v>
      </c>
      <c r="B45" s="172" t="s">
        <v>187</v>
      </c>
      <c r="C45" s="20" t="s">
        <v>110</v>
      </c>
      <c r="D45" s="25">
        <f>ROUND(D41*1.1,1)</f>
        <v>38.1</v>
      </c>
      <c r="E45" s="25"/>
      <c r="F45" s="152"/>
      <c r="G45" s="152"/>
      <c r="H45" s="25"/>
      <c r="I45" s="152"/>
      <c r="J45" s="152"/>
      <c r="K45" s="152"/>
      <c r="L45" s="152"/>
      <c r="M45" s="152"/>
      <c r="N45" s="152"/>
      <c r="O45" s="152"/>
      <c r="P45" s="169"/>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c r="IK45" s="154"/>
      <c r="IL45" s="154"/>
      <c r="IM45" s="154"/>
      <c r="IN45" s="154"/>
      <c r="IO45" s="154"/>
      <c r="IP45" s="154"/>
      <c r="IQ45" s="154"/>
      <c r="IR45" s="154"/>
      <c r="IS45" s="154"/>
      <c r="IT45" s="154"/>
    </row>
    <row r="46" spans="1:254" s="155" customFormat="1" ht="25.5">
      <c r="A46" s="164">
        <v>37</v>
      </c>
      <c r="B46" s="202" t="s">
        <v>188</v>
      </c>
      <c r="C46" s="20" t="s">
        <v>39</v>
      </c>
      <c r="D46" s="179">
        <f>ROUND(D41*35,0)</f>
        <v>1211</v>
      </c>
      <c r="E46" s="25"/>
      <c r="F46" s="152"/>
      <c r="G46" s="152"/>
      <c r="H46" s="152"/>
      <c r="I46" s="152"/>
      <c r="J46" s="152"/>
      <c r="K46" s="152"/>
      <c r="L46" s="152"/>
      <c r="M46" s="152"/>
      <c r="N46" s="152"/>
      <c r="O46" s="152"/>
      <c r="P46" s="169"/>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4"/>
      <c r="EN46" s="154"/>
      <c r="EO46" s="154"/>
      <c r="EP46" s="154"/>
      <c r="EQ46" s="154"/>
      <c r="ER46" s="154"/>
      <c r="ES46" s="154"/>
      <c r="ET46" s="154"/>
      <c r="EU46" s="154"/>
      <c r="EV46" s="154"/>
      <c r="EW46" s="154"/>
      <c r="EX46" s="154"/>
      <c r="EY46" s="154"/>
      <c r="EZ46" s="154"/>
      <c r="FA46" s="154"/>
      <c r="FB46" s="154"/>
      <c r="FC46" s="154"/>
      <c r="FD46" s="154"/>
      <c r="FE46" s="154"/>
      <c r="FF46" s="154"/>
      <c r="FG46" s="154"/>
      <c r="FH46" s="154"/>
      <c r="FI46" s="154"/>
      <c r="FJ46" s="154"/>
      <c r="FK46" s="154"/>
      <c r="FL46" s="154"/>
      <c r="FM46" s="154"/>
      <c r="FN46" s="154"/>
      <c r="FO46" s="154"/>
      <c r="FP46" s="154"/>
      <c r="FQ46" s="154"/>
      <c r="FR46" s="154"/>
      <c r="FS46" s="154"/>
      <c r="FT46" s="154"/>
      <c r="FU46" s="154"/>
      <c r="FV46" s="154"/>
      <c r="FW46" s="154"/>
      <c r="FX46" s="154"/>
      <c r="FY46" s="154"/>
      <c r="FZ46" s="154"/>
      <c r="GA46" s="154"/>
      <c r="GB46" s="154"/>
      <c r="GC46" s="154"/>
      <c r="GD46" s="154"/>
      <c r="GE46" s="154"/>
      <c r="GF46" s="154"/>
      <c r="GG46" s="154"/>
      <c r="GH46" s="154"/>
      <c r="GI46" s="154"/>
      <c r="GJ46" s="154"/>
      <c r="GK46" s="154"/>
      <c r="GL46" s="154"/>
      <c r="GM46" s="154"/>
      <c r="GN46" s="154"/>
      <c r="GO46" s="154"/>
      <c r="GP46" s="154"/>
      <c r="GQ46" s="154"/>
      <c r="GR46" s="154"/>
      <c r="GS46" s="154"/>
      <c r="GT46" s="154"/>
      <c r="GU46" s="154"/>
      <c r="GV46" s="154"/>
      <c r="GW46" s="154"/>
      <c r="GX46" s="154"/>
      <c r="GY46" s="154"/>
      <c r="GZ46" s="154"/>
      <c r="HA46" s="154"/>
      <c r="HB46" s="154"/>
      <c r="HC46" s="154"/>
      <c r="HD46" s="154"/>
      <c r="HE46" s="154"/>
      <c r="HF46" s="154"/>
      <c r="HG46" s="154"/>
      <c r="HH46" s="154"/>
      <c r="HI46" s="154"/>
      <c r="HJ46" s="154"/>
      <c r="HK46" s="154"/>
      <c r="HL46" s="154"/>
      <c r="HM46" s="154"/>
      <c r="HN46" s="154"/>
      <c r="HO46" s="154"/>
      <c r="HP46" s="154"/>
      <c r="HQ46" s="154"/>
      <c r="HR46" s="154"/>
      <c r="HS46" s="154"/>
      <c r="HT46" s="154"/>
      <c r="HU46" s="154"/>
      <c r="HV46" s="154"/>
      <c r="HW46" s="154"/>
      <c r="HX46" s="154"/>
      <c r="HY46" s="154"/>
      <c r="HZ46" s="154"/>
      <c r="IA46" s="154"/>
      <c r="IB46" s="154"/>
      <c r="IC46" s="154"/>
      <c r="ID46" s="154"/>
      <c r="IE46" s="154"/>
      <c r="IF46" s="154"/>
      <c r="IG46" s="154"/>
      <c r="IH46" s="154"/>
      <c r="II46" s="154"/>
      <c r="IJ46" s="154"/>
      <c r="IK46" s="154"/>
      <c r="IL46" s="154"/>
      <c r="IM46" s="154"/>
      <c r="IN46" s="154"/>
      <c r="IO46" s="154"/>
      <c r="IP46" s="154"/>
      <c r="IQ46" s="154"/>
      <c r="IR46" s="154"/>
      <c r="IS46" s="154"/>
      <c r="IT46" s="154"/>
    </row>
    <row r="47" spans="1:254" s="155" customFormat="1" ht="25.5">
      <c r="A47" s="164">
        <v>38</v>
      </c>
      <c r="B47" s="202" t="s">
        <v>189</v>
      </c>
      <c r="C47" s="20" t="s">
        <v>39</v>
      </c>
      <c r="D47" s="179">
        <f>ROUND(D41*25,0)</f>
        <v>865</v>
      </c>
      <c r="E47" s="25"/>
      <c r="F47" s="152"/>
      <c r="G47" s="152"/>
      <c r="H47" s="25"/>
      <c r="I47" s="152"/>
      <c r="J47" s="152"/>
      <c r="K47" s="152"/>
      <c r="L47" s="152"/>
      <c r="M47" s="152"/>
      <c r="N47" s="152"/>
      <c r="O47" s="152"/>
      <c r="P47" s="169"/>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54"/>
      <c r="IH47" s="154"/>
      <c r="II47" s="154"/>
      <c r="IJ47" s="154"/>
      <c r="IK47" s="154"/>
      <c r="IL47" s="154"/>
      <c r="IM47" s="154"/>
      <c r="IN47" s="154"/>
      <c r="IO47" s="154"/>
      <c r="IP47" s="154"/>
      <c r="IQ47" s="154"/>
      <c r="IR47" s="154"/>
      <c r="IS47" s="154"/>
      <c r="IT47" s="154"/>
    </row>
    <row r="48" spans="1:254" s="155" customFormat="1" ht="25.5">
      <c r="A48" s="164">
        <v>39</v>
      </c>
      <c r="B48" s="202" t="s">
        <v>190</v>
      </c>
      <c r="C48" s="203" t="s">
        <v>26</v>
      </c>
      <c r="D48" s="179">
        <f>D42</f>
        <v>66</v>
      </c>
      <c r="E48" s="25"/>
      <c r="F48" s="152"/>
      <c r="G48" s="152"/>
      <c r="H48" s="25"/>
      <c r="I48" s="152"/>
      <c r="J48" s="152"/>
      <c r="K48" s="152"/>
      <c r="L48" s="152"/>
      <c r="M48" s="152"/>
      <c r="N48" s="152"/>
      <c r="O48" s="152"/>
      <c r="P48" s="169"/>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4"/>
      <c r="EN48" s="154"/>
      <c r="EO48" s="154"/>
      <c r="EP48" s="154"/>
      <c r="EQ48" s="154"/>
      <c r="ER48" s="154"/>
      <c r="ES48" s="154"/>
      <c r="ET48" s="154"/>
      <c r="EU48" s="154"/>
      <c r="EV48" s="154"/>
      <c r="EW48" s="154"/>
      <c r="EX48" s="154"/>
      <c r="EY48" s="154"/>
      <c r="EZ48" s="154"/>
      <c r="FA48" s="154"/>
      <c r="FB48" s="154"/>
      <c r="FC48" s="154"/>
      <c r="FD48" s="154"/>
      <c r="FE48" s="154"/>
      <c r="FF48" s="154"/>
      <c r="FG48" s="154"/>
      <c r="FH48" s="154"/>
      <c r="FI48" s="154"/>
      <c r="FJ48" s="154"/>
      <c r="FK48" s="154"/>
      <c r="FL48" s="154"/>
      <c r="FM48" s="154"/>
      <c r="FN48" s="154"/>
      <c r="FO48" s="154"/>
      <c r="FP48" s="154"/>
      <c r="FQ48" s="154"/>
      <c r="FR48" s="154"/>
      <c r="FS48" s="154"/>
      <c r="FT48" s="154"/>
      <c r="FU48" s="154"/>
      <c r="FV48" s="154"/>
      <c r="FW48" s="154"/>
      <c r="FX48" s="154"/>
      <c r="FY48" s="154"/>
      <c r="FZ48" s="154"/>
      <c r="GA48" s="154"/>
      <c r="GB48" s="154"/>
      <c r="GC48" s="154"/>
      <c r="GD48" s="154"/>
      <c r="GE48" s="154"/>
      <c r="GF48" s="154"/>
      <c r="GG48" s="154"/>
      <c r="GH48" s="154"/>
      <c r="GI48" s="154"/>
      <c r="GJ48" s="154"/>
      <c r="GK48" s="154"/>
      <c r="GL48" s="154"/>
      <c r="GM48" s="154"/>
      <c r="GN48" s="154"/>
      <c r="GO48" s="154"/>
      <c r="GP48" s="154"/>
      <c r="GQ48" s="154"/>
      <c r="GR48" s="154"/>
      <c r="GS48" s="154"/>
      <c r="GT48" s="154"/>
      <c r="GU48" s="154"/>
      <c r="GV48" s="154"/>
      <c r="GW48" s="154"/>
      <c r="GX48" s="154"/>
      <c r="GY48" s="154"/>
      <c r="GZ48" s="154"/>
      <c r="HA48" s="154"/>
      <c r="HB48" s="154"/>
      <c r="HC48" s="154"/>
      <c r="HD48" s="154"/>
      <c r="HE48" s="154"/>
      <c r="HF48" s="154"/>
      <c r="HG48" s="154"/>
      <c r="HH48" s="154"/>
      <c r="HI48" s="154"/>
      <c r="HJ48" s="154"/>
      <c r="HK48" s="154"/>
      <c r="HL48" s="154"/>
      <c r="HM48" s="154"/>
      <c r="HN48" s="154"/>
      <c r="HO48" s="154"/>
      <c r="HP48" s="154"/>
      <c r="HQ48" s="154"/>
      <c r="HR48" s="154"/>
      <c r="HS48" s="154"/>
      <c r="HT48" s="154"/>
      <c r="HU48" s="154"/>
      <c r="HV48" s="154"/>
      <c r="HW48" s="154"/>
      <c r="HX48" s="154"/>
      <c r="HY48" s="154"/>
      <c r="HZ48" s="154"/>
      <c r="IA48" s="154"/>
      <c r="IB48" s="154"/>
      <c r="IC48" s="154"/>
      <c r="ID48" s="154"/>
      <c r="IE48" s="154"/>
      <c r="IF48" s="154"/>
      <c r="IG48" s="154"/>
      <c r="IH48" s="154"/>
      <c r="II48" s="154"/>
      <c r="IJ48" s="154"/>
      <c r="IK48" s="154"/>
      <c r="IL48" s="154"/>
      <c r="IM48" s="154"/>
      <c r="IN48" s="154"/>
      <c r="IO48" s="154"/>
      <c r="IP48" s="154"/>
      <c r="IQ48" s="154"/>
      <c r="IR48" s="154"/>
      <c r="IS48" s="154"/>
      <c r="IT48" s="154"/>
    </row>
    <row r="49" spans="1:254" s="155" customFormat="1" ht="25.5">
      <c r="A49" s="164">
        <v>40</v>
      </c>
      <c r="B49" s="202" t="s">
        <v>191</v>
      </c>
      <c r="C49" s="203" t="s">
        <v>26</v>
      </c>
      <c r="D49" s="179">
        <f>ROUND(D41*1.5,2)</f>
        <v>51.9</v>
      </c>
      <c r="E49" s="25"/>
      <c r="F49" s="152"/>
      <c r="G49" s="152"/>
      <c r="H49" s="25"/>
      <c r="I49" s="152"/>
      <c r="J49" s="152"/>
      <c r="K49" s="152"/>
      <c r="L49" s="152"/>
      <c r="M49" s="152"/>
      <c r="N49" s="152"/>
      <c r="O49" s="152"/>
      <c r="P49" s="169"/>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4"/>
      <c r="EN49" s="154"/>
      <c r="EO49" s="154"/>
      <c r="EP49" s="154"/>
      <c r="EQ49" s="154"/>
      <c r="ER49" s="154"/>
      <c r="ES49" s="154"/>
      <c r="ET49" s="154"/>
      <c r="EU49" s="154"/>
      <c r="EV49" s="154"/>
      <c r="EW49" s="154"/>
      <c r="EX49" s="154"/>
      <c r="EY49" s="154"/>
      <c r="EZ49" s="154"/>
      <c r="FA49" s="154"/>
      <c r="FB49" s="154"/>
      <c r="FC49" s="154"/>
      <c r="FD49" s="154"/>
      <c r="FE49" s="154"/>
      <c r="FF49" s="154"/>
      <c r="FG49" s="154"/>
      <c r="FH49" s="154"/>
      <c r="FI49" s="154"/>
      <c r="FJ49" s="154"/>
      <c r="FK49" s="154"/>
      <c r="FL49" s="154"/>
      <c r="FM49" s="154"/>
      <c r="FN49" s="154"/>
      <c r="FO49" s="154"/>
      <c r="FP49" s="154"/>
      <c r="FQ49" s="154"/>
      <c r="FR49" s="154"/>
      <c r="FS49" s="154"/>
      <c r="FT49" s="154"/>
      <c r="FU49" s="154"/>
      <c r="FV49" s="154"/>
      <c r="FW49" s="154"/>
      <c r="FX49" s="154"/>
      <c r="FY49" s="154"/>
      <c r="FZ49" s="154"/>
      <c r="GA49" s="154"/>
      <c r="GB49" s="154"/>
      <c r="GC49" s="154"/>
      <c r="GD49" s="154"/>
      <c r="GE49" s="154"/>
      <c r="GF49" s="154"/>
      <c r="GG49" s="154"/>
      <c r="GH49" s="154"/>
      <c r="GI49" s="154"/>
      <c r="GJ49" s="154"/>
      <c r="GK49" s="154"/>
      <c r="GL49" s="154"/>
      <c r="GM49" s="154"/>
      <c r="GN49" s="154"/>
      <c r="GO49" s="154"/>
      <c r="GP49" s="154"/>
      <c r="GQ49" s="154"/>
      <c r="GR49" s="154"/>
      <c r="GS49" s="154"/>
      <c r="GT49" s="154"/>
      <c r="GU49" s="154"/>
      <c r="GV49" s="154"/>
      <c r="GW49" s="154"/>
      <c r="GX49" s="154"/>
      <c r="GY49" s="154"/>
      <c r="GZ49" s="154"/>
      <c r="HA49" s="154"/>
      <c r="HB49" s="154"/>
      <c r="HC49" s="154"/>
      <c r="HD49" s="154"/>
      <c r="HE49" s="154"/>
      <c r="HF49" s="154"/>
      <c r="HG49" s="154"/>
      <c r="HH49" s="154"/>
      <c r="HI49" s="154"/>
      <c r="HJ49" s="154"/>
      <c r="HK49" s="154"/>
      <c r="HL49" s="154"/>
      <c r="HM49" s="154"/>
      <c r="HN49" s="154"/>
      <c r="HO49" s="154"/>
      <c r="HP49" s="154"/>
      <c r="HQ49" s="154"/>
      <c r="HR49" s="154"/>
      <c r="HS49" s="154"/>
      <c r="HT49" s="154"/>
      <c r="HU49" s="154"/>
      <c r="HV49" s="154"/>
      <c r="HW49" s="154"/>
      <c r="HX49" s="154"/>
      <c r="HY49" s="154"/>
      <c r="HZ49" s="154"/>
      <c r="IA49" s="154"/>
      <c r="IB49" s="154"/>
      <c r="IC49" s="154"/>
      <c r="ID49" s="154"/>
      <c r="IE49" s="154"/>
      <c r="IF49" s="154"/>
      <c r="IG49" s="154"/>
      <c r="IH49" s="154"/>
      <c r="II49" s="154"/>
      <c r="IJ49" s="154"/>
      <c r="IK49" s="154"/>
      <c r="IL49" s="154"/>
      <c r="IM49" s="154"/>
      <c r="IN49" s="154"/>
      <c r="IO49" s="154"/>
      <c r="IP49" s="154"/>
      <c r="IQ49" s="154"/>
      <c r="IR49" s="154"/>
      <c r="IS49" s="154"/>
      <c r="IT49" s="154"/>
    </row>
    <row r="50" spans="1:248" s="155" customFormat="1" ht="25.5">
      <c r="A50" s="164">
        <v>41</v>
      </c>
      <c r="B50" s="202" t="s">
        <v>192</v>
      </c>
      <c r="C50" s="203" t="s">
        <v>43</v>
      </c>
      <c r="D50" s="25">
        <v>26.5</v>
      </c>
      <c r="E50" s="25"/>
      <c r="F50" s="152"/>
      <c r="G50" s="152"/>
      <c r="H50" s="25"/>
      <c r="I50" s="152"/>
      <c r="J50" s="152"/>
      <c r="K50" s="152"/>
      <c r="L50" s="152"/>
      <c r="M50" s="152"/>
      <c r="N50" s="152"/>
      <c r="O50" s="152"/>
      <c r="P50" s="169"/>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4"/>
      <c r="EN50" s="154"/>
      <c r="EO50" s="154"/>
      <c r="EP50" s="154"/>
      <c r="EQ50" s="154"/>
      <c r="ER50" s="154"/>
      <c r="ES50" s="154"/>
      <c r="ET50" s="154"/>
      <c r="EU50" s="154"/>
      <c r="EV50" s="154"/>
      <c r="EW50" s="154"/>
      <c r="EX50" s="154"/>
      <c r="EY50" s="154"/>
      <c r="EZ50" s="154"/>
      <c r="FA50" s="154"/>
      <c r="FB50" s="154"/>
      <c r="FC50" s="154"/>
      <c r="FD50" s="154"/>
      <c r="FE50" s="154"/>
      <c r="FF50" s="154"/>
      <c r="FG50" s="154"/>
      <c r="FH50" s="154"/>
      <c r="FI50" s="154"/>
      <c r="FJ50" s="154"/>
      <c r="FK50" s="154"/>
      <c r="FL50" s="154"/>
      <c r="FM50" s="154"/>
      <c r="FN50" s="154"/>
      <c r="FO50" s="154"/>
      <c r="FP50" s="154"/>
      <c r="FQ50" s="154"/>
      <c r="FR50" s="154"/>
      <c r="FS50" s="154"/>
      <c r="FT50" s="154"/>
      <c r="FU50" s="154"/>
      <c r="FV50" s="154"/>
      <c r="FW50" s="154"/>
      <c r="FX50" s="154"/>
      <c r="FY50" s="154"/>
      <c r="FZ50" s="154"/>
      <c r="GA50" s="154"/>
      <c r="GB50" s="154"/>
      <c r="GC50" s="154"/>
      <c r="GD50" s="154"/>
      <c r="GE50" s="154"/>
      <c r="GF50" s="154"/>
      <c r="GG50" s="154"/>
      <c r="GH50" s="154"/>
      <c r="GI50" s="154"/>
      <c r="GJ50" s="154"/>
      <c r="GK50" s="154"/>
      <c r="GL50" s="154"/>
      <c r="GM50" s="154"/>
      <c r="GN50" s="154"/>
      <c r="GO50" s="154"/>
      <c r="GP50" s="154"/>
      <c r="GQ50" s="154"/>
      <c r="GR50" s="154"/>
      <c r="GS50" s="154"/>
      <c r="GT50" s="154"/>
      <c r="GU50" s="154"/>
      <c r="GV50" s="154"/>
      <c r="GW50" s="154"/>
      <c r="GX50" s="154"/>
      <c r="GY50" s="154"/>
      <c r="GZ50" s="154"/>
      <c r="HA50" s="154"/>
      <c r="HB50" s="154"/>
      <c r="HC50" s="154"/>
      <c r="HD50" s="154"/>
      <c r="HE50" s="154"/>
      <c r="HF50" s="154"/>
      <c r="HG50" s="154"/>
      <c r="HH50" s="154"/>
      <c r="HI50" s="154"/>
      <c r="HJ50" s="154"/>
      <c r="HK50" s="154"/>
      <c r="HL50" s="154"/>
      <c r="HM50" s="154"/>
      <c r="HN50" s="154"/>
      <c r="HO50" s="154"/>
      <c r="HP50" s="154"/>
      <c r="HQ50" s="154"/>
      <c r="HR50" s="154"/>
      <c r="HS50" s="154"/>
      <c r="HT50" s="154"/>
      <c r="HU50" s="154"/>
      <c r="HV50" s="154"/>
      <c r="HW50" s="154"/>
      <c r="HX50" s="154"/>
      <c r="HY50" s="154"/>
      <c r="HZ50" s="154"/>
      <c r="IA50" s="154"/>
      <c r="IB50" s="154"/>
      <c r="IC50" s="154"/>
      <c r="ID50" s="154"/>
      <c r="IE50" s="154"/>
      <c r="IF50" s="154"/>
      <c r="IG50" s="154"/>
      <c r="IH50" s="154"/>
      <c r="II50" s="154"/>
      <c r="IJ50" s="154"/>
      <c r="IK50" s="154"/>
      <c r="IL50" s="154"/>
      <c r="IM50" s="154"/>
      <c r="IN50" s="154"/>
    </row>
    <row r="51" spans="1:255" s="169" customFormat="1" ht="14.25">
      <c r="A51" s="164">
        <v>42</v>
      </c>
      <c r="B51" s="192" t="s">
        <v>48</v>
      </c>
      <c r="C51" s="20"/>
      <c r="D51" s="24"/>
      <c r="E51" s="152"/>
      <c r="F51" s="152"/>
      <c r="G51" s="152"/>
      <c r="H51" s="152"/>
      <c r="I51" s="152"/>
      <c r="J51" s="152"/>
      <c r="K51" s="152"/>
      <c r="L51" s="152"/>
      <c r="M51" s="152"/>
      <c r="N51" s="152"/>
      <c r="O51" s="152"/>
      <c r="IO51" s="170"/>
      <c r="IP51" s="170"/>
      <c r="IQ51" s="170"/>
      <c r="IR51" s="170"/>
      <c r="IS51" s="170"/>
      <c r="IT51" s="170"/>
      <c r="IU51" s="170"/>
    </row>
    <row r="52" spans="1:254" s="155" customFormat="1" ht="40.5">
      <c r="A52" s="164">
        <v>43</v>
      </c>
      <c r="B52" s="128" t="s">
        <v>193</v>
      </c>
      <c r="C52" s="166" t="s">
        <v>110</v>
      </c>
      <c r="D52" s="25">
        <v>292</v>
      </c>
      <c r="E52" s="152"/>
      <c r="F52" s="152"/>
      <c r="G52" s="152"/>
      <c r="H52" s="152"/>
      <c r="I52" s="152"/>
      <c r="J52" s="152"/>
      <c r="K52" s="152"/>
      <c r="L52" s="152"/>
      <c r="M52" s="152"/>
      <c r="N52" s="152"/>
      <c r="O52" s="152"/>
      <c r="P52" s="169"/>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4"/>
      <c r="FF52" s="154"/>
      <c r="FG52" s="154"/>
      <c r="FH52" s="154"/>
      <c r="FI52" s="154"/>
      <c r="FJ52" s="154"/>
      <c r="FK52" s="154"/>
      <c r="FL52" s="154"/>
      <c r="FM52" s="154"/>
      <c r="FN52" s="154"/>
      <c r="FO52" s="154"/>
      <c r="FP52" s="154"/>
      <c r="FQ52" s="154"/>
      <c r="FR52" s="154"/>
      <c r="FS52" s="154"/>
      <c r="FT52" s="154"/>
      <c r="FU52" s="154"/>
      <c r="FV52" s="154"/>
      <c r="FW52" s="154"/>
      <c r="FX52" s="154"/>
      <c r="FY52" s="154"/>
      <c r="FZ52" s="154"/>
      <c r="GA52" s="154"/>
      <c r="GB52" s="154"/>
      <c r="GC52" s="154"/>
      <c r="GD52" s="154"/>
      <c r="GE52" s="154"/>
      <c r="GF52" s="154"/>
      <c r="GG52" s="154"/>
      <c r="GH52" s="154"/>
      <c r="GI52" s="154"/>
      <c r="GJ52" s="154"/>
      <c r="GK52" s="154"/>
      <c r="GL52" s="154"/>
      <c r="GM52" s="154"/>
      <c r="GN52" s="154"/>
      <c r="GO52" s="154"/>
      <c r="GP52" s="154"/>
      <c r="GQ52" s="154"/>
      <c r="GR52" s="154"/>
      <c r="GS52" s="154"/>
      <c r="GT52" s="154"/>
      <c r="GU52" s="154"/>
      <c r="GV52" s="154"/>
      <c r="GW52" s="154"/>
      <c r="GX52" s="154"/>
      <c r="GY52" s="154"/>
      <c r="GZ52" s="154"/>
      <c r="HA52" s="154"/>
      <c r="HB52" s="154"/>
      <c r="HC52" s="154"/>
      <c r="HD52" s="154"/>
      <c r="HE52" s="154"/>
      <c r="HF52" s="154"/>
      <c r="HG52" s="154"/>
      <c r="HH52" s="154"/>
      <c r="HI52" s="154"/>
      <c r="HJ52" s="154"/>
      <c r="HK52" s="154"/>
      <c r="HL52" s="154"/>
      <c r="HM52" s="154"/>
      <c r="HN52" s="154"/>
      <c r="HO52" s="154"/>
      <c r="HP52" s="154"/>
      <c r="HQ52" s="154"/>
      <c r="HR52" s="154"/>
      <c r="HS52" s="154"/>
      <c r="HT52" s="154"/>
      <c r="HU52" s="154"/>
      <c r="HV52" s="154"/>
      <c r="HW52" s="154"/>
      <c r="HX52" s="154"/>
      <c r="HY52" s="154"/>
      <c r="HZ52" s="154"/>
      <c r="IA52" s="154"/>
      <c r="IB52" s="154"/>
      <c r="IC52" s="154"/>
      <c r="ID52" s="154"/>
      <c r="IE52" s="154"/>
      <c r="IF52" s="154"/>
      <c r="IG52" s="154"/>
      <c r="IH52" s="154"/>
      <c r="II52" s="154"/>
      <c r="IJ52" s="154"/>
      <c r="IK52" s="154"/>
      <c r="IL52" s="154"/>
      <c r="IM52" s="154"/>
      <c r="IN52" s="154"/>
      <c r="IO52" s="154"/>
      <c r="IP52" s="154"/>
      <c r="IQ52" s="154"/>
      <c r="IR52" s="154"/>
      <c r="IS52" s="154"/>
      <c r="IT52" s="154"/>
    </row>
    <row r="53" spans="1:254" s="155" customFormat="1" ht="40.5">
      <c r="A53" s="164">
        <v>44</v>
      </c>
      <c r="B53" s="128" t="s">
        <v>194</v>
      </c>
      <c r="C53" s="166" t="s">
        <v>110</v>
      </c>
      <c r="D53" s="25">
        <v>19.5</v>
      </c>
      <c r="E53" s="152"/>
      <c r="F53" s="152"/>
      <c r="G53" s="152"/>
      <c r="H53" s="152"/>
      <c r="I53" s="152"/>
      <c r="J53" s="152"/>
      <c r="K53" s="152"/>
      <c r="L53" s="152"/>
      <c r="M53" s="152"/>
      <c r="N53" s="152"/>
      <c r="O53" s="152"/>
      <c r="P53" s="169"/>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4"/>
      <c r="EN53" s="154"/>
      <c r="EO53" s="154"/>
      <c r="EP53" s="154"/>
      <c r="EQ53" s="154"/>
      <c r="ER53" s="154"/>
      <c r="ES53" s="154"/>
      <c r="ET53" s="154"/>
      <c r="EU53" s="154"/>
      <c r="EV53" s="154"/>
      <c r="EW53" s="154"/>
      <c r="EX53" s="154"/>
      <c r="EY53" s="154"/>
      <c r="EZ53" s="154"/>
      <c r="FA53" s="154"/>
      <c r="FB53" s="154"/>
      <c r="FC53" s="154"/>
      <c r="FD53" s="154"/>
      <c r="FE53" s="154"/>
      <c r="FF53" s="154"/>
      <c r="FG53" s="154"/>
      <c r="FH53" s="154"/>
      <c r="FI53" s="154"/>
      <c r="FJ53" s="154"/>
      <c r="FK53" s="154"/>
      <c r="FL53" s="154"/>
      <c r="FM53" s="154"/>
      <c r="FN53" s="154"/>
      <c r="FO53" s="154"/>
      <c r="FP53" s="154"/>
      <c r="FQ53" s="154"/>
      <c r="FR53" s="154"/>
      <c r="FS53" s="154"/>
      <c r="FT53" s="154"/>
      <c r="FU53" s="154"/>
      <c r="FV53" s="154"/>
      <c r="FW53" s="154"/>
      <c r="FX53" s="154"/>
      <c r="FY53" s="154"/>
      <c r="FZ53" s="154"/>
      <c r="GA53" s="154"/>
      <c r="GB53" s="154"/>
      <c r="GC53" s="154"/>
      <c r="GD53" s="154"/>
      <c r="GE53" s="154"/>
      <c r="GF53" s="154"/>
      <c r="GG53" s="154"/>
      <c r="GH53" s="154"/>
      <c r="GI53" s="154"/>
      <c r="GJ53" s="154"/>
      <c r="GK53" s="154"/>
      <c r="GL53" s="154"/>
      <c r="GM53" s="154"/>
      <c r="GN53" s="154"/>
      <c r="GO53" s="154"/>
      <c r="GP53" s="154"/>
      <c r="GQ53" s="154"/>
      <c r="GR53" s="154"/>
      <c r="GS53" s="154"/>
      <c r="GT53" s="154"/>
      <c r="GU53" s="154"/>
      <c r="GV53" s="154"/>
      <c r="GW53" s="154"/>
      <c r="GX53" s="154"/>
      <c r="GY53" s="154"/>
      <c r="GZ53" s="154"/>
      <c r="HA53" s="154"/>
      <c r="HB53" s="154"/>
      <c r="HC53" s="154"/>
      <c r="HD53" s="154"/>
      <c r="HE53" s="154"/>
      <c r="HF53" s="154"/>
      <c r="HG53" s="154"/>
      <c r="HH53" s="154"/>
      <c r="HI53" s="154"/>
      <c r="HJ53" s="154"/>
      <c r="HK53" s="154"/>
      <c r="HL53" s="154"/>
      <c r="HM53" s="154"/>
      <c r="HN53" s="154"/>
      <c r="HO53" s="154"/>
      <c r="HP53" s="154"/>
      <c r="HQ53" s="154"/>
      <c r="HR53" s="154"/>
      <c r="HS53" s="154"/>
      <c r="HT53" s="154"/>
      <c r="HU53" s="154"/>
      <c r="HV53" s="154"/>
      <c r="HW53" s="154"/>
      <c r="HX53" s="154"/>
      <c r="HY53" s="154"/>
      <c r="HZ53" s="154"/>
      <c r="IA53" s="154"/>
      <c r="IB53" s="154"/>
      <c r="IC53" s="154"/>
      <c r="ID53" s="154"/>
      <c r="IE53" s="154"/>
      <c r="IF53" s="154"/>
      <c r="IG53" s="154"/>
      <c r="IH53" s="154"/>
      <c r="II53" s="154"/>
      <c r="IJ53" s="154"/>
      <c r="IK53" s="154"/>
      <c r="IL53" s="154"/>
      <c r="IM53" s="154"/>
      <c r="IN53" s="154"/>
      <c r="IO53" s="154"/>
      <c r="IP53" s="154"/>
      <c r="IQ53" s="154"/>
      <c r="IR53" s="154"/>
      <c r="IS53" s="154"/>
      <c r="IT53" s="154"/>
    </row>
    <row r="54" spans="1:254" s="155" customFormat="1" ht="40.5">
      <c r="A54" s="164">
        <v>45</v>
      </c>
      <c r="B54" s="128" t="s">
        <v>195</v>
      </c>
      <c r="C54" s="166" t="s">
        <v>110</v>
      </c>
      <c r="D54" s="25">
        <v>292</v>
      </c>
      <c r="E54" s="152"/>
      <c r="F54" s="152"/>
      <c r="G54" s="152"/>
      <c r="H54" s="152"/>
      <c r="I54" s="152"/>
      <c r="J54" s="152"/>
      <c r="K54" s="152"/>
      <c r="L54" s="152"/>
      <c r="M54" s="152"/>
      <c r="N54" s="152"/>
      <c r="O54" s="152"/>
      <c r="P54" s="169"/>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c r="DR54" s="154"/>
      <c r="DS54" s="154"/>
      <c r="DT54" s="154"/>
      <c r="DU54" s="154"/>
      <c r="DV54" s="154"/>
      <c r="DW54" s="154"/>
      <c r="DX54" s="154"/>
      <c r="DY54" s="154"/>
      <c r="DZ54" s="154"/>
      <c r="EA54" s="154"/>
      <c r="EB54" s="154"/>
      <c r="EC54" s="154"/>
      <c r="ED54" s="154"/>
      <c r="EE54" s="154"/>
      <c r="EF54" s="154"/>
      <c r="EG54" s="154"/>
      <c r="EH54" s="154"/>
      <c r="EI54" s="154"/>
      <c r="EJ54" s="154"/>
      <c r="EK54" s="154"/>
      <c r="EL54" s="154"/>
      <c r="EM54" s="154"/>
      <c r="EN54" s="154"/>
      <c r="EO54" s="154"/>
      <c r="EP54" s="154"/>
      <c r="EQ54" s="154"/>
      <c r="ER54" s="154"/>
      <c r="ES54" s="154"/>
      <c r="ET54" s="154"/>
      <c r="EU54" s="154"/>
      <c r="EV54" s="154"/>
      <c r="EW54" s="154"/>
      <c r="EX54" s="154"/>
      <c r="EY54" s="154"/>
      <c r="EZ54" s="154"/>
      <c r="FA54" s="154"/>
      <c r="FB54" s="154"/>
      <c r="FC54" s="154"/>
      <c r="FD54" s="154"/>
      <c r="FE54" s="154"/>
      <c r="FF54" s="154"/>
      <c r="FG54" s="154"/>
      <c r="FH54" s="154"/>
      <c r="FI54" s="154"/>
      <c r="FJ54" s="154"/>
      <c r="FK54" s="154"/>
      <c r="FL54" s="154"/>
      <c r="FM54" s="154"/>
      <c r="FN54" s="154"/>
      <c r="FO54" s="154"/>
      <c r="FP54" s="154"/>
      <c r="FQ54" s="154"/>
      <c r="FR54" s="154"/>
      <c r="FS54" s="154"/>
      <c r="FT54" s="154"/>
      <c r="FU54" s="154"/>
      <c r="FV54" s="154"/>
      <c r="FW54" s="154"/>
      <c r="FX54" s="154"/>
      <c r="FY54" s="154"/>
      <c r="FZ54" s="154"/>
      <c r="GA54" s="154"/>
      <c r="GB54" s="154"/>
      <c r="GC54" s="154"/>
      <c r="GD54" s="154"/>
      <c r="GE54" s="154"/>
      <c r="GF54" s="154"/>
      <c r="GG54" s="154"/>
      <c r="GH54" s="154"/>
      <c r="GI54" s="154"/>
      <c r="GJ54" s="154"/>
      <c r="GK54" s="154"/>
      <c r="GL54" s="154"/>
      <c r="GM54" s="154"/>
      <c r="GN54" s="154"/>
      <c r="GO54" s="154"/>
      <c r="GP54" s="154"/>
      <c r="GQ54" s="154"/>
      <c r="GR54" s="154"/>
      <c r="GS54" s="154"/>
      <c r="GT54" s="154"/>
      <c r="GU54" s="154"/>
      <c r="GV54" s="154"/>
      <c r="GW54" s="154"/>
      <c r="GX54" s="154"/>
      <c r="GY54" s="154"/>
      <c r="GZ54" s="154"/>
      <c r="HA54" s="154"/>
      <c r="HB54" s="154"/>
      <c r="HC54" s="154"/>
      <c r="HD54" s="154"/>
      <c r="HE54" s="154"/>
      <c r="HF54" s="154"/>
      <c r="HG54" s="154"/>
      <c r="HH54" s="154"/>
      <c r="HI54" s="154"/>
      <c r="HJ54" s="154"/>
      <c r="HK54" s="154"/>
      <c r="HL54" s="154"/>
      <c r="HM54" s="154"/>
      <c r="HN54" s="154"/>
      <c r="HO54" s="154"/>
      <c r="HP54" s="154"/>
      <c r="HQ54" s="154"/>
      <c r="HR54" s="154"/>
      <c r="HS54" s="154"/>
      <c r="HT54" s="154"/>
      <c r="HU54" s="154"/>
      <c r="HV54" s="154"/>
      <c r="HW54" s="154"/>
      <c r="HX54" s="154"/>
      <c r="HY54" s="154"/>
      <c r="HZ54" s="154"/>
      <c r="IA54" s="154"/>
      <c r="IB54" s="154"/>
      <c r="IC54" s="154"/>
      <c r="ID54" s="154"/>
      <c r="IE54" s="154"/>
      <c r="IF54" s="154"/>
      <c r="IG54" s="154"/>
      <c r="IH54" s="154"/>
      <c r="II54" s="154"/>
      <c r="IJ54" s="154"/>
      <c r="IK54" s="154"/>
      <c r="IL54" s="154"/>
      <c r="IM54" s="154"/>
      <c r="IN54" s="154"/>
      <c r="IO54" s="154"/>
      <c r="IP54" s="154"/>
      <c r="IQ54" s="154"/>
      <c r="IR54" s="154"/>
      <c r="IS54" s="154"/>
      <c r="IT54" s="154"/>
    </row>
    <row r="55" spans="1:254" s="155" customFormat="1" ht="40.5">
      <c r="A55" s="164">
        <v>46</v>
      </c>
      <c r="B55" s="167" t="s">
        <v>196</v>
      </c>
      <c r="C55" s="166" t="s">
        <v>110</v>
      </c>
      <c r="D55" s="25">
        <v>292</v>
      </c>
      <c r="E55" s="152"/>
      <c r="F55" s="152"/>
      <c r="G55" s="152"/>
      <c r="H55" s="152"/>
      <c r="I55" s="152"/>
      <c r="J55" s="152"/>
      <c r="K55" s="152"/>
      <c r="L55" s="152"/>
      <c r="M55" s="152"/>
      <c r="N55" s="152"/>
      <c r="O55" s="152"/>
      <c r="P55" s="169"/>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4"/>
      <c r="EN55" s="154"/>
      <c r="EO55" s="154"/>
      <c r="EP55" s="154"/>
      <c r="EQ55" s="154"/>
      <c r="ER55" s="154"/>
      <c r="ES55" s="154"/>
      <c r="ET55" s="154"/>
      <c r="EU55" s="154"/>
      <c r="EV55" s="154"/>
      <c r="EW55" s="154"/>
      <c r="EX55" s="154"/>
      <c r="EY55" s="154"/>
      <c r="EZ55" s="154"/>
      <c r="FA55" s="154"/>
      <c r="FB55" s="154"/>
      <c r="FC55" s="154"/>
      <c r="FD55" s="154"/>
      <c r="FE55" s="154"/>
      <c r="FF55" s="154"/>
      <c r="FG55" s="154"/>
      <c r="FH55" s="154"/>
      <c r="FI55" s="154"/>
      <c r="FJ55" s="154"/>
      <c r="FK55" s="154"/>
      <c r="FL55" s="154"/>
      <c r="FM55" s="154"/>
      <c r="FN55" s="154"/>
      <c r="FO55" s="154"/>
      <c r="FP55" s="154"/>
      <c r="FQ55" s="154"/>
      <c r="FR55" s="154"/>
      <c r="FS55" s="154"/>
      <c r="FT55" s="154"/>
      <c r="FU55" s="154"/>
      <c r="FV55" s="154"/>
      <c r="FW55" s="154"/>
      <c r="FX55" s="154"/>
      <c r="FY55" s="154"/>
      <c r="FZ55" s="154"/>
      <c r="GA55" s="154"/>
      <c r="GB55" s="154"/>
      <c r="GC55" s="154"/>
      <c r="GD55" s="154"/>
      <c r="GE55" s="154"/>
      <c r="GF55" s="154"/>
      <c r="GG55" s="154"/>
      <c r="GH55" s="154"/>
      <c r="GI55" s="154"/>
      <c r="GJ55" s="154"/>
      <c r="GK55" s="154"/>
      <c r="GL55" s="154"/>
      <c r="GM55" s="154"/>
      <c r="GN55" s="154"/>
      <c r="GO55" s="154"/>
      <c r="GP55" s="154"/>
      <c r="GQ55" s="154"/>
      <c r="GR55" s="154"/>
      <c r="GS55" s="154"/>
      <c r="GT55" s="154"/>
      <c r="GU55" s="154"/>
      <c r="GV55" s="154"/>
      <c r="GW55" s="154"/>
      <c r="GX55" s="154"/>
      <c r="GY55" s="154"/>
      <c r="GZ55" s="154"/>
      <c r="HA55" s="154"/>
      <c r="HB55" s="154"/>
      <c r="HC55" s="154"/>
      <c r="HD55" s="154"/>
      <c r="HE55" s="154"/>
      <c r="HF55" s="154"/>
      <c r="HG55" s="154"/>
      <c r="HH55" s="154"/>
      <c r="HI55" s="154"/>
      <c r="HJ55" s="154"/>
      <c r="HK55" s="154"/>
      <c r="HL55" s="154"/>
      <c r="HM55" s="154"/>
      <c r="HN55" s="154"/>
      <c r="HO55" s="154"/>
      <c r="HP55" s="154"/>
      <c r="HQ55" s="154"/>
      <c r="HR55" s="154"/>
      <c r="HS55" s="154"/>
      <c r="HT55" s="154"/>
      <c r="HU55" s="154"/>
      <c r="HV55" s="154"/>
      <c r="HW55" s="154"/>
      <c r="HX55" s="154"/>
      <c r="HY55" s="154"/>
      <c r="HZ55" s="154"/>
      <c r="IA55" s="154"/>
      <c r="IB55" s="154"/>
      <c r="IC55" s="154"/>
      <c r="ID55" s="154"/>
      <c r="IE55" s="154"/>
      <c r="IF55" s="154"/>
      <c r="IG55" s="154"/>
      <c r="IH55" s="154"/>
      <c r="II55" s="154"/>
      <c r="IJ55" s="154"/>
      <c r="IK55" s="154"/>
      <c r="IL55" s="154"/>
      <c r="IM55" s="154"/>
      <c r="IN55" s="154"/>
      <c r="IO55" s="154"/>
      <c r="IP55" s="154"/>
      <c r="IQ55" s="154"/>
      <c r="IR55" s="154"/>
      <c r="IS55" s="154"/>
      <c r="IT55" s="154"/>
    </row>
    <row r="56" spans="1:254" s="155" customFormat="1" ht="54">
      <c r="A56" s="164">
        <v>47</v>
      </c>
      <c r="B56" s="128" t="s">
        <v>197</v>
      </c>
      <c r="C56" s="166" t="s">
        <v>39</v>
      </c>
      <c r="D56" s="25">
        <v>1</v>
      </c>
      <c r="E56" s="152"/>
      <c r="F56" s="152"/>
      <c r="G56" s="152"/>
      <c r="H56" s="152"/>
      <c r="I56" s="152"/>
      <c r="J56" s="152"/>
      <c r="K56" s="152"/>
      <c r="L56" s="152"/>
      <c r="M56" s="152"/>
      <c r="N56" s="152"/>
      <c r="O56" s="152"/>
      <c r="P56" s="169"/>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c r="IK56" s="154"/>
      <c r="IL56" s="154"/>
      <c r="IM56" s="154"/>
      <c r="IN56" s="154"/>
      <c r="IO56" s="154"/>
      <c r="IP56" s="154"/>
      <c r="IQ56" s="154"/>
      <c r="IR56" s="154"/>
      <c r="IS56" s="154"/>
      <c r="IT56" s="154"/>
    </row>
    <row r="57" spans="1:254" s="155" customFormat="1" ht="54">
      <c r="A57" s="164">
        <v>48</v>
      </c>
      <c r="B57" s="173" t="s">
        <v>198</v>
      </c>
      <c r="C57" s="166" t="s">
        <v>26</v>
      </c>
      <c r="D57" s="25">
        <v>74.5</v>
      </c>
      <c r="E57" s="152"/>
      <c r="F57" s="152"/>
      <c r="G57" s="152"/>
      <c r="H57" s="152"/>
      <c r="I57" s="152"/>
      <c r="J57" s="152"/>
      <c r="K57" s="152"/>
      <c r="L57" s="152"/>
      <c r="M57" s="152"/>
      <c r="N57" s="152"/>
      <c r="O57" s="152"/>
      <c r="P57" s="169"/>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4"/>
      <c r="EN57" s="154"/>
      <c r="EO57" s="154"/>
      <c r="EP57" s="154"/>
      <c r="EQ57" s="154"/>
      <c r="ER57" s="154"/>
      <c r="ES57" s="154"/>
      <c r="ET57" s="154"/>
      <c r="EU57" s="154"/>
      <c r="EV57" s="154"/>
      <c r="EW57" s="154"/>
      <c r="EX57" s="154"/>
      <c r="EY57" s="154"/>
      <c r="EZ57" s="154"/>
      <c r="FA57" s="154"/>
      <c r="FB57" s="154"/>
      <c r="FC57" s="154"/>
      <c r="FD57" s="154"/>
      <c r="FE57" s="154"/>
      <c r="FF57" s="154"/>
      <c r="FG57" s="154"/>
      <c r="FH57" s="154"/>
      <c r="FI57" s="154"/>
      <c r="FJ57" s="154"/>
      <c r="FK57" s="154"/>
      <c r="FL57" s="154"/>
      <c r="FM57" s="154"/>
      <c r="FN57" s="154"/>
      <c r="FO57" s="154"/>
      <c r="FP57" s="154"/>
      <c r="FQ57" s="154"/>
      <c r="FR57" s="154"/>
      <c r="FS57" s="154"/>
      <c r="FT57" s="154"/>
      <c r="FU57" s="154"/>
      <c r="FV57" s="154"/>
      <c r="FW57" s="154"/>
      <c r="FX57" s="154"/>
      <c r="FY57" s="154"/>
      <c r="FZ57" s="154"/>
      <c r="GA57" s="154"/>
      <c r="GB57" s="154"/>
      <c r="GC57" s="154"/>
      <c r="GD57" s="154"/>
      <c r="GE57" s="154"/>
      <c r="GF57" s="154"/>
      <c r="GG57" s="154"/>
      <c r="GH57" s="154"/>
      <c r="GI57" s="154"/>
      <c r="GJ57" s="154"/>
      <c r="GK57" s="154"/>
      <c r="GL57" s="154"/>
      <c r="GM57" s="154"/>
      <c r="GN57" s="154"/>
      <c r="GO57" s="154"/>
      <c r="GP57" s="154"/>
      <c r="GQ57" s="154"/>
      <c r="GR57" s="154"/>
      <c r="GS57" s="154"/>
      <c r="GT57" s="154"/>
      <c r="GU57" s="154"/>
      <c r="GV57" s="154"/>
      <c r="GW57" s="154"/>
      <c r="GX57" s="154"/>
      <c r="GY57" s="154"/>
      <c r="GZ57" s="154"/>
      <c r="HA57" s="154"/>
      <c r="HB57" s="154"/>
      <c r="HC57" s="154"/>
      <c r="HD57" s="154"/>
      <c r="HE57" s="154"/>
      <c r="HF57" s="154"/>
      <c r="HG57" s="154"/>
      <c r="HH57" s="154"/>
      <c r="HI57" s="154"/>
      <c r="HJ57" s="154"/>
      <c r="HK57" s="154"/>
      <c r="HL57" s="154"/>
      <c r="HM57" s="154"/>
      <c r="HN57" s="154"/>
      <c r="HO57" s="154"/>
      <c r="HP57" s="154"/>
      <c r="HQ57" s="154"/>
      <c r="HR57" s="154"/>
      <c r="HS57" s="154"/>
      <c r="HT57" s="154"/>
      <c r="HU57" s="154"/>
      <c r="HV57" s="154"/>
      <c r="HW57" s="154"/>
      <c r="HX57" s="154"/>
      <c r="HY57" s="154"/>
      <c r="HZ57" s="154"/>
      <c r="IA57" s="154"/>
      <c r="IB57" s="154"/>
      <c r="IC57" s="154"/>
      <c r="ID57" s="154"/>
      <c r="IE57" s="154"/>
      <c r="IF57" s="154"/>
      <c r="IG57" s="154"/>
      <c r="IH57" s="154"/>
      <c r="II57" s="154"/>
      <c r="IJ57" s="154"/>
      <c r="IK57" s="154"/>
      <c r="IL57" s="154"/>
      <c r="IM57" s="154"/>
      <c r="IN57" s="154"/>
      <c r="IO57" s="154"/>
      <c r="IP57" s="154"/>
      <c r="IQ57" s="154"/>
      <c r="IR57" s="154"/>
      <c r="IS57" s="154"/>
      <c r="IT57" s="154"/>
    </row>
    <row r="58" spans="1:255" s="169" customFormat="1" ht="14.25">
      <c r="A58" s="164">
        <v>49</v>
      </c>
      <c r="B58" s="190" t="s">
        <v>56</v>
      </c>
      <c r="C58" s="20"/>
      <c r="D58" s="24"/>
      <c r="E58" s="152"/>
      <c r="F58" s="152"/>
      <c r="G58" s="152"/>
      <c r="H58" s="152"/>
      <c r="I58" s="152"/>
      <c r="J58" s="152"/>
      <c r="K58" s="152"/>
      <c r="L58" s="152"/>
      <c r="M58" s="152"/>
      <c r="N58" s="152"/>
      <c r="O58" s="152"/>
      <c r="IO58" s="170"/>
      <c r="IP58" s="170"/>
      <c r="IQ58" s="170"/>
      <c r="IR58" s="170"/>
      <c r="IS58" s="170"/>
      <c r="IT58" s="170"/>
      <c r="IU58" s="170"/>
    </row>
    <row r="59" spans="1:252" s="155" customFormat="1" ht="40.5">
      <c r="A59" s="164">
        <v>50</v>
      </c>
      <c r="B59" s="128" t="s">
        <v>199</v>
      </c>
      <c r="C59" s="166" t="s">
        <v>110</v>
      </c>
      <c r="D59" s="25">
        <v>9.2</v>
      </c>
      <c r="E59" s="25"/>
      <c r="F59" s="152"/>
      <c r="G59" s="152"/>
      <c r="H59" s="25"/>
      <c r="I59" s="152"/>
      <c r="J59" s="152"/>
      <c r="K59" s="152"/>
      <c r="L59" s="152"/>
      <c r="M59" s="152"/>
      <c r="N59" s="152"/>
      <c r="O59" s="152"/>
      <c r="P59" s="169"/>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c r="CR59" s="154"/>
      <c r="CS59" s="154"/>
      <c r="CT59" s="154"/>
      <c r="CU59" s="154"/>
      <c r="CV59" s="154"/>
      <c r="CW59" s="154"/>
      <c r="CX59" s="154"/>
      <c r="CY59" s="154"/>
      <c r="CZ59" s="154"/>
      <c r="DA59" s="154"/>
      <c r="DB59" s="154"/>
      <c r="DC59" s="154"/>
      <c r="DD59" s="154"/>
      <c r="DE59" s="154"/>
      <c r="DF59" s="154"/>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4"/>
      <c r="EC59" s="154"/>
      <c r="ED59" s="154"/>
      <c r="EE59" s="154"/>
      <c r="EF59" s="154"/>
      <c r="EG59" s="154"/>
      <c r="EH59" s="154"/>
      <c r="EI59" s="154"/>
      <c r="EJ59" s="154"/>
      <c r="EK59" s="154"/>
      <c r="EL59" s="154"/>
      <c r="EM59" s="154"/>
      <c r="EN59" s="154"/>
      <c r="EO59" s="154"/>
      <c r="EP59" s="154"/>
      <c r="EQ59" s="154"/>
      <c r="ER59" s="154"/>
      <c r="ES59" s="154"/>
      <c r="ET59" s="154"/>
      <c r="EU59" s="154"/>
      <c r="EV59" s="154"/>
      <c r="EW59" s="154"/>
      <c r="EX59" s="154"/>
      <c r="EY59" s="154"/>
      <c r="EZ59" s="154"/>
      <c r="FA59" s="154"/>
      <c r="FB59" s="154"/>
      <c r="FC59" s="154"/>
      <c r="FD59" s="154"/>
      <c r="FE59" s="154"/>
      <c r="FF59" s="154"/>
      <c r="FG59" s="154"/>
      <c r="FH59" s="154"/>
      <c r="FI59" s="154"/>
      <c r="FJ59" s="154"/>
      <c r="FK59" s="154"/>
      <c r="FL59" s="154"/>
      <c r="FM59" s="154"/>
      <c r="FN59" s="154"/>
      <c r="FO59" s="154"/>
      <c r="FP59" s="154"/>
      <c r="FQ59" s="154"/>
      <c r="FR59" s="154"/>
      <c r="FS59" s="154"/>
      <c r="FT59" s="154"/>
      <c r="FU59" s="154"/>
      <c r="FV59" s="154"/>
      <c r="FW59" s="154"/>
      <c r="FX59" s="154"/>
      <c r="FY59" s="154"/>
      <c r="FZ59" s="154"/>
      <c r="GA59" s="154"/>
      <c r="GB59" s="154"/>
      <c r="GC59" s="154"/>
      <c r="GD59" s="154"/>
      <c r="GE59" s="154"/>
      <c r="GF59" s="154"/>
      <c r="GG59" s="154"/>
      <c r="GH59" s="154"/>
      <c r="GI59" s="154"/>
      <c r="GJ59" s="154"/>
      <c r="GK59" s="154"/>
      <c r="GL59" s="154"/>
      <c r="GM59" s="154"/>
      <c r="GN59" s="154"/>
      <c r="GO59" s="154"/>
      <c r="GP59" s="154"/>
      <c r="GQ59" s="154"/>
      <c r="GR59" s="154"/>
      <c r="GS59" s="154"/>
      <c r="GT59" s="154"/>
      <c r="GU59" s="154"/>
      <c r="GV59" s="154"/>
      <c r="GW59" s="154"/>
      <c r="GX59" s="154"/>
      <c r="GY59" s="154"/>
      <c r="GZ59" s="154"/>
      <c r="HA59" s="154"/>
      <c r="HB59" s="154"/>
      <c r="HC59" s="154"/>
      <c r="HD59" s="154"/>
      <c r="HE59" s="154"/>
      <c r="HF59" s="154"/>
      <c r="HG59" s="154"/>
      <c r="HH59" s="154"/>
      <c r="HI59" s="154"/>
      <c r="HJ59" s="154"/>
      <c r="HK59" s="154"/>
      <c r="HL59" s="154"/>
      <c r="HM59" s="154"/>
      <c r="HN59" s="154"/>
      <c r="HO59" s="154"/>
      <c r="HP59" s="154"/>
      <c r="HQ59" s="154"/>
      <c r="HR59" s="154"/>
      <c r="HS59" s="154"/>
      <c r="HT59" s="154"/>
      <c r="HU59" s="154"/>
      <c r="HV59" s="154"/>
      <c r="HW59" s="154"/>
      <c r="HX59" s="154"/>
      <c r="HY59" s="154"/>
      <c r="HZ59" s="154"/>
      <c r="IA59" s="154"/>
      <c r="IB59" s="154"/>
      <c r="IC59" s="154"/>
      <c r="ID59" s="154"/>
      <c r="IE59" s="154"/>
      <c r="IF59" s="154"/>
      <c r="IG59" s="154"/>
      <c r="IH59" s="154"/>
      <c r="II59" s="154"/>
      <c r="IJ59" s="154"/>
      <c r="IK59" s="154"/>
      <c r="IL59" s="154"/>
      <c r="IM59" s="154"/>
      <c r="IN59" s="154"/>
      <c r="IO59" s="154"/>
      <c r="IP59" s="154"/>
      <c r="IQ59" s="154"/>
      <c r="IR59" s="154"/>
    </row>
    <row r="60" spans="1:255" s="169" customFormat="1" ht="25.5">
      <c r="A60" s="164">
        <v>51</v>
      </c>
      <c r="B60" s="172" t="s">
        <v>225</v>
      </c>
      <c r="C60" s="20" t="s">
        <v>43</v>
      </c>
      <c r="D60" s="24">
        <f>ROUND(D59*0.5,2)</f>
        <v>4.6</v>
      </c>
      <c r="E60" s="152"/>
      <c r="F60" s="152"/>
      <c r="G60" s="152"/>
      <c r="H60" s="152"/>
      <c r="I60" s="152"/>
      <c r="J60" s="152"/>
      <c r="K60" s="152"/>
      <c r="L60" s="152"/>
      <c r="M60" s="152"/>
      <c r="N60" s="152"/>
      <c r="O60" s="152"/>
      <c r="IO60" s="170"/>
      <c r="IP60" s="170"/>
      <c r="IQ60" s="170"/>
      <c r="IR60" s="170"/>
      <c r="IS60" s="170"/>
      <c r="IT60" s="170"/>
      <c r="IU60" s="170"/>
    </row>
    <row r="61" spans="1:255" s="169" customFormat="1" ht="25.5">
      <c r="A61" s="164">
        <v>52</v>
      </c>
      <c r="B61" s="172" t="s">
        <v>226</v>
      </c>
      <c r="C61" s="20" t="s">
        <v>42</v>
      </c>
      <c r="D61" s="24">
        <f>ROUND(D59*0.2,2)</f>
        <v>1.84</v>
      </c>
      <c r="E61" s="152"/>
      <c r="F61" s="152"/>
      <c r="G61" s="152"/>
      <c r="H61" s="152"/>
      <c r="I61" s="152"/>
      <c r="J61" s="152"/>
      <c r="K61" s="152"/>
      <c r="L61" s="152"/>
      <c r="M61" s="152"/>
      <c r="N61" s="152"/>
      <c r="O61" s="152"/>
      <c r="IO61" s="170"/>
      <c r="IP61" s="170"/>
      <c r="IQ61" s="170"/>
      <c r="IR61" s="170"/>
      <c r="IS61" s="170"/>
      <c r="IT61" s="170"/>
      <c r="IU61" s="170"/>
    </row>
    <row r="62" spans="1:254" s="155" customFormat="1" ht="13.5">
      <c r="A62" s="164">
        <v>53</v>
      </c>
      <c r="B62" s="172" t="s">
        <v>227</v>
      </c>
      <c r="C62" s="166" t="s">
        <v>110</v>
      </c>
      <c r="D62" s="24">
        <f>ROUND(D59*0.03,2)</f>
        <v>0.28</v>
      </c>
      <c r="E62" s="25"/>
      <c r="F62" s="152"/>
      <c r="G62" s="152"/>
      <c r="H62" s="25"/>
      <c r="I62" s="152"/>
      <c r="J62" s="152"/>
      <c r="K62" s="152"/>
      <c r="L62" s="152"/>
      <c r="M62" s="152"/>
      <c r="N62" s="152"/>
      <c r="O62" s="152"/>
      <c r="P62" s="169"/>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4"/>
      <c r="BY62" s="154"/>
      <c r="BZ62" s="154"/>
      <c r="CA62" s="154"/>
      <c r="CB62" s="154"/>
      <c r="CC62" s="154"/>
      <c r="CD62" s="154"/>
      <c r="CE62" s="154"/>
      <c r="CF62" s="154"/>
      <c r="CG62" s="154"/>
      <c r="CH62" s="154"/>
      <c r="CI62" s="154"/>
      <c r="CJ62" s="154"/>
      <c r="CK62" s="154"/>
      <c r="CL62" s="154"/>
      <c r="CM62" s="154"/>
      <c r="CN62" s="154"/>
      <c r="CO62" s="154"/>
      <c r="CP62" s="154"/>
      <c r="CQ62" s="154"/>
      <c r="CR62" s="154"/>
      <c r="CS62" s="154"/>
      <c r="CT62" s="154"/>
      <c r="CU62" s="154"/>
      <c r="CV62" s="154"/>
      <c r="CW62" s="154"/>
      <c r="CX62" s="154"/>
      <c r="CY62" s="154"/>
      <c r="CZ62" s="154"/>
      <c r="DA62" s="154"/>
      <c r="DB62" s="154"/>
      <c r="DC62" s="154"/>
      <c r="DD62" s="154"/>
      <c r="DE62" s="154"/>
      <c r="DF62" s="154"/>
      <c r="DG62" s="154"/>
      <c r="DH62" s="154"/>
      <c r="DI62" s="154"/>
      <c r="DJ62" s="154"/>
      <c r="DK62" s="154"/>
      <c r="DL62" s="154"/>
      <c r="DM62" s="154"/>
      <c r="DN62" s="154"/>
      <c r="DO62" s="154"/>
      <c r="DP62" s="154"/>
      <c r="DQ62" s="154"/>
      <c r="DR62" s="154"/>
      <c r="DS62" s="154"/>
      <c r="DT62" s="154"/>
      <c r="DU62" s="154"/>
      <c r="DV62" s="154"/>
      <c r="DW62" s="154"/>
      <c r="DX62" s="154"/>
      <c r="DY62" s="154"/>
      <c r="DZ62" s="154"/>
      <c r="EA62" s="154"/>
      <c r="EB62" s="154"/>
      <c r="EC62" s="154"/>
      <c r="ED62" s="154"/>
      <c r="EE62" s="154"/>
      <c r="EF62" s="154"/>
      <c r="EG62" s="154"/>
      <c r="EH62" s="154"/>
      <c r="EI62" s="154"/>
      <c r="EJ62" s="154"/>
      <c r="EK62" s="154"/>
      <c r="EL62" s="154"/>
      <c r="EM62" s="154"/>
      <c r="EN62" s="154"/>
      <c r="EO62" s="154"/>
      <c r="EP62" s="154"/>
      <c r="EQ62" s="154"/>
      <c r="ER62" s="154"/>
      <c r="ES62" s="154"/>
      <c r="ET62" s="154"/>
      <c r="EU62" s="154"/>
      <c r="EV62" s="154"/>
      <c r="EW62" s="154"/>
      <c r="EX62" s="154"/>
      <c r="EY62" s="154"/>
      <c r="EZ62" s="154"/>
      <c r="FA62" s="154"/>
      <c r="FB62" s="154"/>
      <c r="FC62" s="154"/>
      <c r="FD62" s="154"/>
      <c r="FE62" s="154"/>
      <c r="FF62" s="154"/>
      <c r="FG62" s="154"/>
      <c r="FH62" s="154"/>
      <c r="FI62" s="154"/>
      <c r="FJ62" s="154"/>
      <c r="FK62" s="154"/>
      <c r="FL62" s="154"/>
      <c r="FM62" s="154"/>
      <c r="FN62" s="154"/>
      <c r="FO62" s="154"/>
      <c r="FP62" s="154"/>
      <c r="FQ62" s="154"/>
      <c r="FR62" s="154"/>
      <c r="FS62" s="154"/>
      <c r="FT62" s="154"/>
      <c r="FU62" s="154"/>
      <c r="FV62" s="154"/>
      <c r="FW62" s="154"/>
      <c r="FX62" s="154"/>
      <c r="FY62" s="154"/>
      <c r="FZ62" s="154"/>
      <c r="GA62" s="154"/>
      <c r="GB62" s="154"/>
      <c r="GC62" s="154"/>
      <c r="GD62" s="154"/>
      <c r="GE62" s="154"/>
      <c r="GF62" s="154"/>
      <c r="GG62" s="154"/>
      <c r="GH62" s="154"/>
      <c r="GI62" s="154"/>
      <c r="GJ62" s="154"/>
      <c r="GK62" s="154"/>
      <c r="GL62" s="154"/>
      <c r="GM62" s="154"/>
      <c r="GN62" s="154"/>
      <c r="GO62" s="154"/>
      <c r="GP62" s="154"/>
      <c r="GQ62" s="154"/>
      <c r="GR62" s="154"/>
      <c r="GS62" s="154"/>
      <c r="GT62" s="154"/>
      <c r="GU62" s="154"/>
      <c r="GV62" s="154"/>
      <c r="GW62" s="154"/>
      <c r="GX62" s="154"/>
      <c r="GY62" s="154"/>
      <c r="GZ62" s="154"/>
      <c r="HA62" s="154"/>
      <c r="HB62" s="154"/>
      <c r="HC62" s="154"/>
      <c r="HD62" s="154"/>
      <c r="HE62" s="154"/>
      <c r="HF62" s="154"/>
      <c r="HG62" s="154"/>
      <c r="HH62" s="154"/>
      <c r="HI62" s="154"/>
      <c r="HJ62" s="154"/>
      <c r="HK62" s="154"/>
      <c r="HL62" s="154"/>
      <c r="HM62" s="154"/>
      <c r="HN62" s="154"/>
      <c r="HO62" s="154"/>
      <c r="HP62" s="154"/>
      <c r="HQ62" s="154"/>
      <c r="HR62" s="154"/>
      <c r="HS62" s="154"/>
      <c r="HT62" s="154"/>
      <c r="HU62" s="154"/>
      <c r="HV62" s="154"/>
      <c r="HW62" s="154"/>
      <c r="HX62" s="154"/>
      <c r="HY62" s="154"/>
      <c r="HZ62" s="154"/>
      <c r="IA62" s="154"/>
      <c r="IB62" s="154"/>
      <c r="IC62" s="154"/>
      <c r="ID62" s="154"/>
      <c r="IE62" s="154"/>
      <c r="IF62" s="154"/>
      <c r="IG62" s="154"/>
      <c r="IH62" s="154"/>
      <c r="II62" s="154"/>
      <c r="IJ62" s="154"/>
      <c r="IK62" s="154"/>
      <c r="IL62" s="154"/>
      <c r="IM62" s="154"/>
      <c r="IN62" s="154"/>
      <c r="IO62" s="154"/>
      <c r="IP62" s="154"/>
      <c r="IQ62" s="154"/>
      <c r="IR62" s="154"/>
      <c r="IS62" s="154"/>
      <c r="IT62" s="154"/>
    </row>
    <row r="63" spans="1:254" s="155" customFormat="1" ht="40.5">
      <c r="A63" s="164">
        <v>54</v>
      </c>
      <c r="B63" s="128" t="s">
        <v>200</v>
      </c>
      <c r="C63" s="166" t="s">
        <v>39</v>
      </c>
      <c r="D63" s="25">
        <v>2</v>
      </c>
      <c r="E63" s="152"/>
      <c r="F63" s="152"/>
      <c r="G63" s="152"/>
      <c r="H63" s="152"/>
      <c r="I63" s="152"/>
      <c r="J63" s="152"/>
      <c r="K63" s="152"/>
      <c r="L63" s="152"/>
      <c r="M63" s="152"/>
      <c r="N63" s="152"/>
      <c r="O63" s="152"/>
      <c r="P63" s="169"/>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4"/>
      <c r="CG63" s="154"/>
      <c r="CH63" s="154"/>
      <c r="CI63" s="154"/>
      <c r="CJ63" s="154"/>
      <c r="CK63" s="154"/>
      <c r="CL63" s="154"/>
      <c r="CM63" s="154"/>
      <c r="CN63" s="154"/>
      <c r="CO63" s="154"/>
      <c r="CP63" s="154"/>
      <c r="CQ63" s="154"/>
      <c r="CR63" s="154"/>
      <c r="CS63" s="154"/>
      <c r="CT63" s="154"/>
      <c r="CU63" s="154"/>
      <c r="CV63" s="154"/>
      <c r="CW63" s="154"/>
      <c r="CX63" s="154"/>
      <c r="CY63" s="154"/>
      <c r="CZ63" s="154"/>
      <c r="DA63" s="154"/>
      <c r="DB63" s="154"/>
      <c r="DC63" s="154"/>
      <c r="DD63" s="154"/>
      <c r="DE63" s="154"/>
      <c r="DF63" s="154"/>
      <c r="DG63" s="154"/>
      <c r="DH63" s="154"/>
      <c r="DI63" s="154"/>
      <c r="DJ63" s="154"/>
      <c r="DK63" s="154"/>
      <c r="DL63" s="154"/>
      <c r="DM63" s="154"/>
      <c r="DN63" s="154"/>
      <c r="DO63" s="154"/>
      <c r="DP63" s="154"/>
      <c r="DQ63" s="154"/>
      <c r="DR63" s="154"/>
      <c r="DS63" s="154"/>
      <c r="DT63" s="154"/>
      <c r="DU63" s="154"/>
      <c r="DV63" s="154"/>
      <c r="DW63" s="154"/>
      <c r="DX63" s="154"/>
      <c r="DY63" s="154"/>
      <c r="DZ63" s="154"/>
      <c r="EA63" s="154"/>
      <c r="EB63" s="154"/>
      <c r="EC63" s="154"/>
      <c r="ED63" s="154"/>
      <c r="EE63" s="154"/>
      <c r="EF63" s="154"/>
      <c r="EG63" s="154"/>
      <c r="EH63" s="154"/>
      <c r="EI63" s="154"/>
      <c r="EJ63" s="154"/>
      <c r="EK63" s="154"/>
      <c r="EL63" s="154"/>
      <c r="EM63" s="154"/>
      <c r="EN63" s="154"/>
      <c r="EO63" s="154"/>
      <c r="EP63" s="154"/>
      <c r="EQ63" s="154"/>
      <c r="ER63" s="154"/>
      <c r="ES63" s="154"/>
      <c r="ET63" s="154"/>
      <c r="EU63" s="154"/>
      <c r="EV63" s="154"/>
      <c r="EW63" s="154"/>
      <c r="EX63" s="154"/>
      <c r="EY63" s="154"/>
      <c r="EZ63" s="154"/>
      <c r="FA63" s="154"/>
      <c r="FB63" s="154"/>
      <c r="FC63" s="154"/>
      <c r="FD63" s="154"/>
      <c r="FE63" s="154"/>
      <c r="FF63" s="154"/>
      <c r="FG63" s="154"/>
      <c r="FH63" s="154"/>
      <c r="FI63" s="154"/>
      <c r="FJ63" s="154"/>
      <c r="FK63" s="154"/>
      <c r="FL63" s="154"/>
      <c r="FM63" s="154"/>
      <c r="FN63" s="154"/>
      <c r="FO63" s="154"/>
      <c r="FP63" s="154"/>
      <c r="FQ63" s="154"/>
      <c r="FR63" s="154"/>
      <c r="FS63" s="154"/>
      <c r="FT63" s="154"/>
      <c r="FU63" s="154"/>
      <c r="FV63" s="154"/>
      <c r="FW63" s="154"/>
      <c r="FX63" s="154"/>
      <c r="FY63" s="154"/>
      <c r="FZ63" s="154"/>
      <c r="GA63" s="154"/>
      <c r="GB63" s="154"/>
      <c r="GC63" s="154"/>
      <c r="GD63" s="154"/>
      <c r="GE63" s="154"/>
      <c r="GF63" s="154"/>
      <c r="GG63" s="154"/>
      <c r="GH63" s="154"/>
      <c r="GI63" s="154"/>
      <c r="GJ63" s="154"/>
      <c r="GK63" s="154"/>
      <c r="GL63" s="154"/>
      <c r="GM63" s="154"/>
      <c r="GN63" s="154"/>
      <c r="GO63" s="154"/>
      <c r="GP63" s="154"/>
      <c r="GQ63" s="154"/>
      <c r="GR63" s="154"/>
      <c r="GS63" s="154"/>
      <c r="GT63" s="154"/>
      <c r="GU63" s="154"/>
      <c r="GV63" s="154"/>
      <c r="GW63" s="154"/>
      <c r="GX63" s="154"/>
      <c r="GY63" s="154"/>
      <c r="GZ63" s="154"/>
      <c r="HA63" s="154"/>
      <c r="HB63" s="154"/>
      <c r="HC63" s="154"/>
      <c r="HD63" s="154"/>
      <c r="HE63" s="154"/>
      <c r="HF63" s="154"/>
      <c r="HG63" s="154"/>
      <c r="HH63" s="154"/>
      <c r="HI63" s="154"/>
      <c r="HJ63" s="154"/>
      <c r="HK63" s="154"/>
      <c r="HL63" s="154"/>
      <c r="HM63" s="154"/>
      <c r="HN63" s="154"/>
      <c r="HO63" s="154"/>
      <c r="HP63" s="154"/>
      <c r="HQ63" s="154"/>
      <c r="HR63" s="154"/>
      <c r="HS63" s="154"/>
      <c r="HT63" s="154"/>
      <c r="HU63" s="154"/>
      <c r="HV63" s="154"/>
      <c r="HW63" s="154"/>
      <c r="HX63" s="154"/>
      <c r="HY63" s="154"/>
      <c r="HZ63" s="154"/>
      <c r="IA63" s="154"/>
      <c r="IB63" s="154"/>
      <c r="IC63" s="154"/>
      <c r="ID63" s="154"/>
      <c r="IE63" s="154"/>
      <c r="IF63" s="154"/>
      <c r="IG63" s="154"/>
      <c r="IH63" s="154"/>
      <c r="II63" s="154"/>
      <c r="IJ63" s="154"/>
      <c r="IK63" s="154"/>
      <c r="IL63" s="154"/>
      <c r="IM63" s="154"/>
      <c r="IN63" s="154"/>
      <c r="IO63" s="154"/>
      <c r="IP63" s="154"/>
      <c r="IQ63" s="154"/>
      <c r="IR63" s="154"/>
      <c r="IS63" s="154"/>
      <c r="IT63" s="154"/>
    </row>
    <row r="64" spans="1:254" s="155" customFormat="1" ht="13.5">
      <c r="A64" s="164">
        <v>55</v>
      </c>
      <c r="B64" s="201" t="s">
        <v>96</v>
      </c>
      <c r="C64" s="166"/>
      <c r="D64" s="25"/>
      <c r="E64" s="152"/>
      <c r="F64" s="152"/>
      <c r="G64" s="152"/>
      <c r="H64" s="152"/>
      <c r="I64" s="152"/>
      <c r="J64" s="152"/>
      <c r="K64" s="152"/>
      <c r="L64" s="152"/>
      <c r="M64" s="152"/>
      <c r="N64" s="152"/>
      <c r="O64" s="152"/>
      <c r="P64" s="169"/>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154"/>
      <c r="CW64" s="154"/>
      <c r="CX64" s="154"/>
      <c r="CY64" s="154"/>
      <c r="CZ64" s="154"/>
      <c r="DA64" s="154"/>
      <c r="DB64" s="154"/>
      <c r="DC64" s="154"/>
      <c r="DD64" s="154"/>
      <c r="DE64" s="154"/>
      <c r="DF64" s="154"/>
      <c r="DG64" s="154"/>
      <c r="DH64" s="154"/>
      <c r="DI64" s="154"/>
      <c r="DJ64" s="154"/>
      <c r="DK64" s="154"/>
      <c r="DL64" s="154"/>
      <c r="DM64" s="154"/>
      <c r="DN64" s="154"/>
      <c r="DO64" s="154"/>
      <c r="DP64" s="154"/>
      <c r="DQ64" s="154"/>
      <c r="DR64" s="154"/>
      <c r="DS64" s="154"/>
      <c r="DT64" s="154"/>
      <c r="DU64" s="154"/>
      <c r="DV64" s="154"/>
      <c r="DW64" s="154"/>
      <c r="DX64" s="154"/>
      <c r="DY64" s="154"/>
      <c r="DZ64" s="154"/>
      <c r="EA64" s="154"/>
      <c r="EB64" s="154"/>
      <c r="EC64" s="154"/>
      <c r="ED64" s="154"/>
      <c r="EE64" s="154"/>
      <c r="EF64" s="154"/>
      <c r="EG64" s="154"/>
      <c r="EH64" s="154"/>
      <c r="EI64" s="154"/>
      <c r="EJ64" s="154"/>
      <c r="EK64" s="154"/>
      <c r="EL64" s="154"/>
      <c r="EM64" s="154"/>
      <c r="EN64" s="154"/>
      <c r="EO64" s="154"/>
      <c r="EP64" s="154"/>
      <c r="EQ64" s="154"/>
      <c r="ER64" s="154"/>
      <c r="ES64" s="154"/>
      <c r="ET64" s="154"/>
      <c r="EU64" s="154"/>
      <c r="EV64" s="154"/>
      <c r="EW64" s="154"/>
      <c r="EX64" s="154"/>
      <c r="EY64" s="154"/>
      <c r="EZ64" s="154"/>
      <c r="FA64" s="154"/>
      <c r="FB64" s="154"/>
      <c r="FC64" s="154"/>
      <c r="FD64" s="154"/>
      <c r="FE64" s="154"/>
      <c r="FF64" s="154"/>
      <c r="FG64" s="154"/>
      <c r="FH64" s="154"/>
      <c r="FI64" s="154"/>
      <c r="FJ64" s="154"/>
      <c r="FK64" s="154"/>
      <c r="FL64" s="154"/>
      <c r="FM64" s="154"/>
      <c r="FN64" s="154"/>
      <c r="FO64" s="154"/>
      <c r="FP64" s="154"/>
      <c r="FQ64" s="154"/>
      <c r="FR64" s="154"/>
      <c r="FS64" s="154"/>
      <c r="FT64" s="154"/>
      <c r="FU64" s="154"/>
      <c r="FV64" s="154"/>
      <c r="FW64" s="154"/>
      <c r="FX64" s="154"/>
      <c r="FY64" s="154"/>
      <c r="FZ64" s="154"/>
      <c r="GA64" s="154"/>
      <c r="GB64" s="154"/>
      <c r="GC64" s="154"/>
      <c r="GD64" s="154"/>
      <c r="GE64" s="154"/>
      <c r="GF64" s="154"/>
      <c r="GG64" s="154"/>
      <c r="GH64" s="154"/>
      <c r="GI64" s="154"/>
      <c r="GJ64" s="154"/>
      <c r="GK64" s="154"/>
      <c r="GL64" s="154"/>
      <c r="GM64" s="154"/>
      <c r="GN64" s="154"/>
      <c r="GO64" s="154"/>
      <c r="GP64" s="154"/>
      <c r="GQ64" s="154"/>
      <c r="GR64" s="154"/>
      <c r="GS64" s="154"/>
      <c r="GT64" s="154"/>
      <c r="GU64" s="154"/>
      <c r="GV64" s="154"/>
      <c r="GW64" s="154"/>
      <c r="GX64" s="154"/>
      <c r="GY64" s="154"/>
      <c r="GZ64" s="154"/>
      <c r="HA64" s="154"/>
      <c r="HB64" s="154"/>
      <c r="HC64" s="154"/>
      <c r="HD64" s="154"/>
      <c r="HE64" s="154"/>
      <c r="HF64" s="154"/>
      <c r="HG64" s="154"/>
      <c r="HH64" s="154"/>
      <c r="HI64" s="154"/>
      <c r="HJ64" s="154"/>
      <c r="HK64" s="154"/>
      <c r="HL64" s="154"/>
      <c r="HM64" s="154"/>
      <c r="HN64" s="154"/>
      <c r="HO64" s="154"/>
      <c r="HP64" s="154"/>
      <c r="HQ64" s="154"/>
      <c r="HR64" s="154"/>
      <c r="HS64" s="154"/>
      <c r="HT64" s="154"/>
      <c r="HU64" s="154"/>
      <c r="HV64" s="154"/>
      <c r="HW64" s="154"/>
      <c r="HX64" s="154"/>
      <c r="HY64" s="154"/>
      <c r="HZ64" s="154"/>
      <c r="IA64" s="154"/>
      <c r="IB64" s="154"/>
      <c r="IC64" s="154"/>
      <c r="ID64" s="154"/>
      <c r="IE64" s="154"/>
      <c r="IF64" s="154"/>
      <c r="IG64" s="154"/>
      <c r="IH64" s="154"/>
      <c r="II64" s="154"/>
      <c r="IJ64" s="154"/>
      <c r="IK64" s="154"/>
      <c r="IL64" s="154"/>
      <c r="IM64" s="154"/>
      <c r="IN64" s="154"/>
      <c r="IO64" s="154"/>
      <c r="IP64" s="154"/>
      <c r="IQ64" s="154"/>
      <c r="IR64" s="154"/>
      <c r="IS64" s="154"/>
      <c r="IT64" s="154"/>
    </row>
    <row r="65" spans="1:255" s="169" customFormat="1" ht="67.5">
      <c r="A65" s="164">
        <v>56</v>
      </c>
      <c r="B65" s="128" t="s">
        <v>201</v>
      </c>
      <c r="C65" s="166" t="s">
        <v>110</v>
      </c>
      <c r="D65" s="25">
        <v>28</v>
      </c>
      <c r="E65" s="152"/>
      <c r="F65" s="152"/>
      <c r="G65" s="152"/>
      <c r="H65" s="152"/>
      <c r="I65" s="152"/>
      <c r="J65" s="152"/>
      <c r="K65" s="152"/>
      <c r="L65" s="152"/>
      <c r="M65" s="152"/>
      <c r="N65" s="152"/>
      <c r="O65" s="152"/>
      <c r="IO65" s="170"/>
      <c r="IP65" s="170"/>
      <c r="IQ65" s="170"/>
      <c r="IR65" s="170"/>
      <c r="IS65" s="170"/>
      <c r="IT65" s="170"/>
      <c r="IU65" s="170"/>
    </row>
    <row r="66" spans="1:255" s="169" customFormat="1" ht="67.5">
      <c r="A66" s="164">
        <v>57</v>
      </c>
      <c r="B66" s="128" t="s">
        <v>202</v>
      </c>
      <c r="C66" s="166" t="s">
        <v>110</v>
      </c>
      <c r="D66" s="25">
        <v>28</v>
      </c>
      <c r="E66" s="152"/>
      <c r="F66" s="152"/>
      <c r="G66" s="152"/>
      <c r="H66" s="152"/>
      <c r="I66" s="152"/>
      <c r="J66" s="152"/>
      <c r="K66" s="152"/>
      <c r="L66" s="152"/>
      <c r="M66" s="152"/>
      <c r="N66" s="152"/>
      <c r="O66" s="152"/>
      <c r="IO66" s="170"/>
      <c r="IP66" s="170"/>
      <c r="IQ66" s="170"/>
      <c r="IR66" s="170"/>
      <c r="IS66" s="170"/>
      <c r="IT66" s="170"/>
      <c r="IU66" s="170"/>
    </row>
    <row r="67" spans="1:255" s="169" customFormat="1" ht="27">
      <c r="A67" s="164">
        <v>58</v>
      </c>
      <c r="B67" s="128" t="s">
        <v>203</v>
      </c>
      <c r="C67" s="166" t="s">
        <v>39</v>
      </c>
      <c r="D67" s="25">
        <v>4</v>
      </c>
      <c r="E67" s="152"/>
      <c r="F67" s="152"/>
      <c r="G67" s="152"/>
      <c r="H67" s="152"/>
      <c r="I67" s="152"/>
      <c r="J67" s="152"/>
      <c r="K67" s="152"/>
      <c r="L67" s="152"/>
      <c r="M67" s="152"/>
      <c r="N67" s="152"/>
      <c r="O67" s="152"/>
      <c r="IO67" s="170"/>
      <c r="IP67" s="170"/>
      <c r="IQ67" s="170"/>
      <c r="IR67" s="170"/>
      <c r="IS67" s="170"/>
      <c r="IT67" s="170"/>
      <c r="IU67" s="170"/>
    </row>
    <row r="68" spans="1:255" s="169" customFormat="1" ht="27">
      <c r="A68" s="164">
        <v>59</v>
      </c>
      <c r="B68" s="128" t="s">
        <v>204</v>
      </c>
      <c r="C68" s="166" t="s">
        <v>39</v>
      </c>
      <c r="D68" s="25">
        <v>1</v>
      </c>
      <c r="E68" s="152"/>
      <c r="F68" s="152"/>
      <c r="G68" s="152"/>
      <c r="H68" s="152"/>
      <c r="I68" s="152"/>
      <c r="J68" s="152"/>
      <c r="K68" s="152"/>
      <c r="L68" s="152"/>
      <c r="M68" s="152"/>
      <c r="N68" s="152"/>
      <c r="O68" s="152"/>
      <c r="IO68" s="170"/>
      <c r="IP68" s="170"/>
      <c r="IQ68" s="170"/>
      <c r="IR68" s="170"/>
      <c r="IS68" s="170"/>
      <c r="IT68" s="170"/>
      <c r="IU68" s="170"/>
    </row>
    <row r="69" spans="1:254" s="155" customFormat="1" ht="25.5">
      <c r="A69" s="164">
        <v>60</v>
      </c>
      <c r="B69" s="249" t="s">
        <v>266</v>
      </c>
      <c r="C69" s="166" t="s">
        <v>97</v>
      </c>
      <c r="D69" s="25">
        <v>0.53</v>
      </c>
      <c r="E69" s="25"/>
      <c r="F69" s="152"/>
      <c r="G69" s="152"/>
      <c r="H69" s="152"/>
      <c r="I69" s="152"/>
      <c r="J69" s="152"/>
      <c r="K69" s="152"/>
      <c r="L69" s="152"/>
      <c r="M69" s="152"/>
      <c r="N69" s="152"/>
      <c r="O69" s="152"/>
      <c r="P69" s="169"/>
      <c r="Q69" s="154"/>
      <c r="R69" s="156"/>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4"/>
      <c r="BR69" s="154"/>
      <c r="BS69" s="154"/>
      <c r="BT69" s="154"/>
      <c r="BU69" s="154"/>
      <c r="BV69" s="154"/>
      <c r="BW69" s="154"/>
      <c r="BX69" s="154"/>
      <c r="BY69" s="154"/>
      <c r="BZ69" s="154"/>
      <c r="CA69" s="154"/>
      <c r="CB69" s="154"/>
      <c r="CC69" s="154"/>
      <c r="CD69" s="154"/>
      <c r="CE69" s="154"/>
      <c r="CF69" s="154"/>
      <c r="CG69" s="154"/>
      <c r="CH69" s="154"/>
      <c r="CI69" s="154"/>
      <c r="CJ69" s="154"/>
      <c r="CK69" s="154"/>
      <c r="CL69" s="154"/>
      <c r="CM69" s="154"/>
      <c r="CN69" s="154"/>
      <c r="CO69" s="154"/>
      <c r="CP69" s="154"/>
      <c r="CQ69" s="154"/>
      <c r="CR69" s="154"/>
      <c r="CS69" s="154"/>
      <c r="CT69" s="154"/>
      <c r="CU69" s="154"/>
      <c r="CV69" s="154"/>
      <c r="CW69" s="154"/>
      <c r="CX69" s="154"/>
      <c r="CY69" s="154"/>
      <c r="CZ69" s="154"/>
      <c r="DA69" s="154"/>
      <c r="DB69" s="154"/>
      <c r="DC69" s="154"/>
      <c r="DD69" s="154"/>
      <c r="DE69" s="154"/>
      <c r="DF69" s="154"/>
      <c r="DG69" s="154"/>
      <c r="DH69" s="154"/>
      <c r="DI69" s="154"/>
      <c r="DJ69" s="154"/>
      <c r="DK69" s="154"/>
      <c r="DL69" s="154"/>
      <c r="DM69" s="154"/>
      <c r="DN69" s="154"/>
      <c r="DO69" s="154"/>
      <c r="DP69" s="154"/>
      <c r="DQ69" s="154"/>
      <c r="DR69" s="154"/>
      <c r="DS69" s="154"/>
      <c r="DT69" s="154"/>
      <c r="DU69" s="154"/>
      <c r="DV69" s="154"/>
      <c r="DW69" s="154"/>
      <c r="DX69" s="154"/>
      <c r="DY69" s="154"/>
      <c r="DZ69" s="154"/>
      <c r="EA69" s="154"/>
      <c r="EB69" s="154"/>
      <c r="EC69" s="154"/>
      <c r="ED69" s="154"/>
      <c r="EE69" s="154"/>
      <c r="EF69" s="154"/>
      <c r="EG69" s="154"/>
      <c r="EH69" s="154"/>
      <c r="EI69" s="154"/>
      <c r="EJ69" s="154"/>
      <c r="EK69" s="154"/>
      <c r="EL69" s="154"/>
      <c r="EM69" s="154"/>
      <c r="EN69" s="154"/>
      <c r="EO69" s="154"/>
      <c r="EP69" s="154"/>
      <c r="EQ69" s="154"/>
      <c r="ER69" s="154"/>
      <c r="ES69" s="154"/>
      <c r="ET69" s="154"/>
      <c r="EU69" s="154"/>
      <c r="EV69" s="154"/>
      <c r="EW69" s="154"/>
      <c r="EX69" s="154"/>
      <c r="EY69" s="154"/>
      <c r="EZ69" s="154"/>
      <c r="FA69" s="154"/>
      <c r="FB69" s="154"/>
      <c r="FC69" s="154"/>
      <c r="FD69" s="154"/>
      <c r="FE69" s="154"/>
      <c r="FF69" s="154"/>
      <c r="FG69" s="154"/>
      <c r="FH69" s="154"/>
      <c r="FI69" s="154"/>
      <c r="FJ69" s="154"/>
      <c r="FK69" s="154"/>
      <c r="FL69" s="154"/>
      <c r="FM69" s="154"/>
      <c r="FN69" s="154"/>
      <c r="FO69" s="154"/>
      <c r="FP69" s="154"/>
      <c r="FQ69" s="154"/>
      <c r="FR69" s="154"/>
      <c r="FS69" s="154"/>
      <c r="FT69" s="154"/>
      <c r="FU69" s="154"/>
      <c r="FV69" s="154"/>
      <c r="FW69" s="154"/>
      <c r="FX69" s="154"/>
      <c r="FY69" s="154"/>
      <c r="FZ69" s="154"/>
      <c r="GA69" s="154"/>
      <c r="GB69" s="154"/>
      <c r="GC69" s="154"/>
      <c r="GD69" s="154"/>
      <c r="GE69" s="154"/>
      <c r="GF69" s="154"/>
      <c r="GG69" s="154"/>
      <c r="GH69" s="154"/>
      <c r="GI69" s="154"/>
      <c r="GJ69" s="154"/>
      <c r="GK69" s="154"/>
      <c r="GL69" s="154"/>
      <c r="GM69" s="154"/>
      <c r="GN69" s="154"/>
      <c r="GO69" s="154"/>
      <c r="GP69" s="154"/>
      <c r="GQ69" s="154"/>
      <c r="GR69" s="154"/>
      <c r="GS69" s="154"/>
      <c r="GT69" s="154"/>
      <c r="GU69" s="154"/>
      <c r="GV69" s="154"/>
      <c r="GW69" s="154"/>
      <c r="GX69" s="154"/>
      <c r="GY69" s="154"/>
      <c r="GZ69" s="154"/>
      <c r="HA69" s="154"/>
      <c r="HB69" s="154"/>
      <c r="HC69" s="154"/>
      <c r="HD69" s="154"/>
      <c r="HE69" s="154"/>
      <c r="HF69" s="154"/>
      <c r="HG69" s="154"/>
      <c r="HH69" s="154"/>
      <c r="HI69" s="154"/>
      <c r="HJ69" s="154"/>
      <c r="HK69" s="154"/>
      <c r="HL69" s="154"/>
      <c r="HM69" s="154"/>
      <c r="HN69" s="154"/>
      <c r="HO69" s="154"/>
      <c r="HP69" s="154"/>
      <c r="HQ69" s="154"/>
      <c r="HR69" s="154"/>
      <c r="HS69" s="154"/>
      <c r="HT69" s="154"/>
      <c r="HU69" s="154"/>
      <c r="HV69" s="154"/>
      <c r="HW69" s="154"/>
      <c r="HX69" s="154"/>
      <c r="HY69" s="154"/>
      <c r="HZ69" s="154"/>
      <c r="IA69" s="154"/>
      <c r="IB69" s="154"/>
      <c r="IC69" s="154"/>
      <c r="ID69" s="154"/>
      <c r="IE69" s="154"/>
      <c r="IF69" s="154"/>
      <c r="IG69" s="154"/>
      <c r="IH69" s="154"/>
      <c r="II69" s="154"/>
      <c r="IJ69" s="154"/>
      <c r="IK69" s="154"/>
      <c r="IL69" s="154"/>
      <c r="IM69" s="154"/>
      <c r="IN69" s="154"/>
      <c r="IO69" s="154"/>
      <c r="IP69" s="154"/>
      <c r="IQ69" s="154"/>
      <c r="IR69" s="154"/>
      <c r="IS69" s="154"/>
      <c r="IT69" s="154"/>
    </row>
    <row r="70" spans="1:254" s="155" customFormat="1" ht="38.25">
      <c r="A70" s="164">
        <v>61</v>
      </c>
      <c r="B70" s="249" t="s">
        <v>267</v>
      </c>
      <c r="C70" s="166" t="s">
        <v>97</v>
      </c>
      <c r="D70" s="25">
        <v>0.1</v>
      </c>
      <c r="E70" s="25"/>
      <c r="F70" s="152"/>
      <c r="G70" s="152"/>
      <c r="H70" s="152"/>
      <c r="I70" s="152"/>
      <c r="J70" s="152"/>
      <c r="K70" s="152"/>
      <c r="L70" s="152"/>
      <c r="M70" s="152"/>
      <c r="N70" s="152"/>
      <c r="O70" s="152"/>
      <c r="P70" s="169"/>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c r="BF70" s="154"/>
      <c r="BG70" s="154"/>
      <c r="BH70" s="154"/>
      <c r="BI70" s="154"/>
      <c r="BJ70" s="154"/>
      <c r="BK70" s="154"/>
      <c r="BL70" s="154"/>
      <c r="BM70" s="154"/>
      <c r="BN70" s="154"/>
      <c r="BO70" s="154"/>
      <c r="BP70" s="154"/>
      <c r="BQ70" s="154"/>
      <c r="BR70" s="154"/>
      <c r="BS70" s="154"/>
      <c r="BT70" s="154"/>
      <c r="BU70" s="154"/>
      <c r="BV70" s="154"/>
      <c r="BW70" s="154"/>
      <c r="BX70" s="154"/>
      <c r="BY70" s="154"/>
      <c r="BZ70" s="154"/>
      <c r="CA70" s="154"/>
      <c r="CB70" s="154"/>
      <c r="CC70" s="154"/>
      <c r="CD70" s="154"/>
      <c r="CE70" s="154"/>
      <c r="CF70" s="154"/>
      <c r="CG70" s="154"/>
      <c r="CH70" s="154"/>
      <c r="CI70" s="154"/>
      <c r="CJ70" s="154"/>
      <c r="CK70" s="154"/>
      <c r="CL70" s="154"/>
      <c r="CM70" s="154"/>
      <c r="CN70" s="154"/>
      <c r="CO70" s="154"/>
      <c r="CP70" s="154"/>
      <c r="CQ70" s="154"/>
      <c r="CR70" s="154"/>
      <c r="CS70" s="154"/>
      <c r="CT70" s="154"/>
      <c r="CU70" s="154"/>
      <c r="CV70" s="154"/>
      <c r="CW70" s="154"/>
      <c r="CX70" s="154"/>
      <c r="CY70" s="154"/>
      <c r="CZ70" s="154"/>
      <c r="DA70" s="154"/>
      <c r="DB70" s="154"/>
      <c r="DC70" s="154"/>
      <c r="DD70" s="154"/>
      <c r="DE70" s="154"/>
      <c r="DF70" s="154"/>
      <c r="DG70" s="154"/>
      <c r="DH70" s="154"/>
      <c r="DI70" s="154"/>
      <c r="DJ70" s="154"/>
      <c r="DK70" s="154"/>
      <c r="DL70" s="154"/>
      <c r="DM70" s="154"/>
      <c r="DN70" s="154"/>
      <c r="DO70" s="154"/>
      <c r="DP70" s="154"/>
      <c r="DQ70" s="154"/>
      <c r="DR70" s="154"/>
      <c r="DS70" s="154"/>
      <c r="DT70" s="154"/>
      <c r="DU70" s="154"/>
      <c r="DV70" s="154"/>
      <c r="DW70" s="154"/>
      <c r="DX70" s="154"/>
      <c r="DY70" s="154"/>
      <c r="DZ70" s="154"/>
      <c r="EA70" s="154"/>
      <c r="EB70" s="154"/>
      <c r="EC70" s="154"/>
      <c r="ED70" s="154"/>
      <c r="EE70" s="154"/>
      <c r="EF70" s="154"/>
      <c r="EG70" s="154"/>
      <c r="EH70" s="154"/>
      <c r="EI70" s="154"/>
      <c r="EJ70" s="154"/>
      <c r="EK70" s="154"/>
      <c r="EL70" s="154"/>
      <c r="EM70" s="154"/>
      <c r="EN70" s="154"/>
      <c r="EO70" s="154"/>
      <c r="EP70" s="154"/>
      <c r="EQ70" s="154"/>
      <c r="ER70" s="154"/>
      <c r="ES70" s="154"/>
      <c r="ET70" s="154"/>
      <c r="EU70" s="154"/>
      <c r="EV70" s="154"/>
      <c r="EW70" s="154"/>
      <c r="EX70" s="154"/>
      <c r="EY70" s="154"/>
      <c r="EZ70" s="154"/>
      <c r="FA70" s="154"/>
      <c r="FB70" s="154"/>
      <c r="FC70" s="154"/>
      <c r="FD70" s="154"/>
      <c r="FE70" s="154"/>
      <c r="FF70" s="154"/>
      <c r="FG70" s="154"/>
      <c r="FH70" s="154"/>
      <c r="FI70" s="154"/>
      <c r="FJ70" s="154"/>
      <c r="FK70" s="154"/>
      <c r="FL70" s="154"/>
      <c r="FM70" s="154"/>
      <c r="FN70" s="154"/>
      <c r="FO70" s="154"/>
      <c r="FP70" s="154"/>
      <c r="FQ70" s="154"/>
      <c r="FR70" s="154"/>
      <c r="FS70" s="154"/>
      <c r="FT70" s="154"/>
      <c r="FU70" s="154"/>
      <c r="FV70" s="154"/>
      <c r="FW70" s="154"/>
      <c r="FX70" s="154"/>
      <c r="FY70" s="154"/>
      <c r="FZ70" s="154"/>
      <c r="GA70" s="154"/>
      <c r="GB70" s="154"/>
      <c r="GC70" s="154"/>
      <c r="GD70" s="154"/>
      <c r="GE70" s="154"/>
      <c r="GF70" s="154"/>
      <c r="GG70" s="154"/>
      <c r="GH70" s="154"/>
      <c r="GI70" s="154"/>
      <c r="GJ70" s="154"/>
      <c r="GK70" s="154"/>
      <c r="GL70" s="154"/>
      <c r="GM70" s="154"/>
      <c r="GN70" s="154"/>
      <c r="GO70" s="154"/>
      <c r="GP70" s="154"/>
      <c r="GQ70" s="154"/>
      <c r="GR70" s="154"/>
      <c r="GS70" s="154"/>
      <c r="GT70" s="154"/>
      <c r="GU70" s="154"/>
      <c r="GV70" s="154"/>
      <c r="GW70" s="154"/>
      <c r="GX70" s="154"/>
      <c r="GY70" s="154"/>
      <c r="GZ70" s="154"/>
      <c r="HA70" s="154"/>
      <c r="HB70" s="154"/>
      <c r="HC70" s="154"/>
      <c r="HD70" s="154"/>
      <c r="HE70" s="154"/>
      <c r="HF70" s="154"/>
      <c r="HG70" s="154"/>
      <c r="HH70" s="154"/>
      <c r="HI70" s="154"/>
      <c r="HJ70" s="154"/>
      <c r="HK70" s="154"/>
      <c r="HL70" s="154"/>
      <c r="HM70" s="154"/>
      <c r="HN70" s="154"/>
      <c r="HO70" s="154"/>
      <c r="HP70" s="154"/>
      <c r="HQ70" s="154"/>
      <c r="HR70" s="154"/>
      <c r="HS70" s="154"/>
      <c r="HT70" s="154"/>
      <c r="HU70" s="154"/>
      <c r="HV70" s="154"/>
      <c r="HW70" s="154"/>
      <c r="HX70" s="154"/>
      <c r="HY70" s="154"/>
      <c r="HZ70" s="154"/>
      <c r="IA70" s="154"/>
      <c r="IB70" s="154"/>
      <c r="IC70" s="154"/>
      <c r="ID70" s="154"/>
      <c r="IE70" s="154"/>
      <c r="IF70" s="154"/>
      <c r="IG70" s="154"/>
      <c r="IH70" s="154"/>
      <c r="II70" s="154"/>
      <c r="IJ70" s="154"/>
      <c r="IK70" s="154"/>
      <c r="IL70" s="154"/>
      <c r="IM70" s="154"/>
      <c r="IN70" s="154"/>
      <c r="IO70" s="154"/>
      <c r="IP70" s="154"/>
      <c r="IQ70" s="154"/>
      <c r="IR70" s="154"/>
      <c r="IS70" s="154"/>
      <c r="IT70" s="154"/>
    </row>
    <row r="71" spans="1:254" s="155" customFormat="1" ht="13.5">
      <c r="A71" s="164">
        <v>62</v>
      </c>
      <c r="B71" s="249" t="s">
        <v>268</v>
      </c>
      <c r="C71" s="166" t="s">
        <v>39</v>
      </c>
      <c r="D71" s="25">
        <v>8</v>
      </c>
      <c r="E71" s="25"/>
      <c r="F71" s="152"/>
      <c r="G71" s="152"/>
      <c r="H71" s="152"/>
      <c r="I71" s="152"/>
      <c r="J71" s="152"/>
      <c r="K71" s="152"/>
      <c r="L71" s="152"/>
      <c r="M71" s="152"/>
      <c r="N71" s="152"/>
      <c r="O71" s="152"/>
      <c r="P71" s="169"/>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4"/>
      <c r="BQ71" s="154"/>
      <c r="BR71" s="154"/>
      <c r="BS71" s="154"/>
      <c r="BT71" s="154"/>
      <c r="BU71" s="154"/>
      <c r="BV71" s="154"/>
      <c r="BW71" s="154"/>
      <c r="BX71" s="154"/>
      <c r="BY71" s="154"/>
      <c r="BZ71" s="154"/>
      <c r="CA71" s="154"/>
      <c r="CB71" s="154"/>
      <c r="CC71" s="154"/>
      <c r="CD71" s="154"/>
      <c r="CE71" s="154"/>
      <c r="CF71" s="154"/>
      <c r="CG71" s="154"/>
      <c r="CH71" s="154"/>
      <c r="CI71" s="154"/>
      <c r="CJ71" s="154"/>
      <c r="CK71" s="154"/>
      <c r="CL71" s="154"/>
      <c r="CM71" s="154"/>
      <c r="CN71" s="154"/>
      <c r="CO71" s="154"/>
      <c r="CP71" s="154"/>
      <c r="CQ71" s="154"/>
      <c r="CR71" s="154"/>
      <c r="CS71" s="154"/>
      <c r="CT71" s="154"/>
      <c r="CU71" s="154"/>
      <c r="CV71" s="154"/>
      <c r="CW71" s="154"/>
      <c r="CX71" s="154"/>
      <c r="CY71" s="154"/>
      <c r="CZ71" s="154"/>
      <c r="DA71" s="154"/>
      <c r="DB71" s="154"/>
      <c r="DC71" s="154"/>
      <c r="DD71" s="154"/>
      <c r="DE71" s="154"/>
      <c r="DF71" s="154"/>
      <c r="DG71" s="154"/>
      <c r="DH71" s="154"/>
      <c r="DI71" s="154"/>
      <c r="DJ71" s="154"/>
      <c r="DK71" s="154"/>
      <c r="DL71" s="154"/>
      <c r="DM71" s="154"/>
      <c r="DN71" s="154"/>
      <c r="DO71" s="154"/>
      <c r="DP71" s="154"/>
      <c r="DQ71" s="154"/>
      <c r="DR71" s="154"/>
      <c r="DS71" s="154"/>
      <c r="DT71" s="154"/>
      <c r="DU71" s="154"/>
      <c r="DV71" s="154"/>
      <c r="DW71" s="154"/>
      <c r="DX71" s="154"/>
      <c r="DY71" s="154"/>
      <c r="DZ71" s="154"/>
      <c r="EA71" s="154"/>
      <c r="EB71" s="154"/>
      <c r="EC71" s="154"/>
      <c r="ED71" s="154"/>
      <c r="EE71" s="154"/>
      <c r="EF71" s="154"/>
      <c r="EG71" s="154"/>
      <c r="EH71" s="154"/>
      <c r="EI71" s="154"/>
      <c r="EJ71" s="154"/>
      <c r="EK71" s="154"/>
      <c r="EL71" s="154"/>
      <c r="EM71" s="154"/>
      <c r="EN71" s="154"/>
      <c r="EO71" s="154"/>
      <c r="EP71" s="154"/>
      <c r="EQ71" s="154"/>
      <c r="ER71" s="154"/>
      <c r="ES71" s="154"/>
      <c r="ET71" s="154"/>
      <c r="EU71" s="154"/>
      <c r="EV71" s="154"/>
      <c r="EW71" s="154"/>
      <c r="EX71" s="154"/>
      <c r="EY71" s="154"/>
      <c r="EZ71" s="154"/>
      <c r="FA71" s="154"/>
      <c r="FB71" s="154"/>
      <c r="FC71" s="154"/>
      <c r="FD71" s="154"/>
      <c r="FE71" s="154"/>
      <c r="FF71" s="154"/>
      <c r="FG71" s="154"/>
      <c r="FH71" s="154"/>
      <c r="FI71" s="154"/>
      <c r="FJ71" s="154"/>
      <c r="FK71" s="154"/>
      <c r="FL71" s="154"/>
      <c r="FM71" s="154"/>
      <c r="FN71" s="154"/>
      <c r="FO71" s="154"/>
      <c r="FP71" s="154"/>
      <c r="FQ71" s="154"/>
      <c r="FR71" s="154"/>
      <c r="FS71" s="154"/>
      <c r="FT71" s="154"/>
      <c r="FU71" s="154"/>
      <c r="FV71" s="154"/>
      <c r="FW71" s="154"/>
      <c r="FX71" s="154"/>
      <c r="FY71" s="154"/>
      <c r="FZ71" s="154"/>
      <c r="GA71" s="154"/>
      <c r="GB71" s="154"/>
      <c r="GC71" s="154"/>
      <c r="GD71" s="154"/>
      <c r="GE71" s="154"/>
      <c r="GF71" s="154"/>
      <c r="GG71" s="154"/>
      <c r="GH71" s="154"/>
      <c r="GI71" s="154"/>
      <c r="GJ71" s="154"/>
      <c r="GK71" s="154"/>
      <c r="GL71" s="154"/>
      <c r="GM71" s="154"/>
      <c r="GN71" s="154"/>
      <c r="GO71" s="154"/>
      <c r="GP71" s="154"/>
      <c r="GQ71" s="154"/>
      <c r="GR71" s="154"/>
      <c r="GS71" s="154"/>
      <c r="GT71" s="154"/>
      <c r="GU71" s="154"/>
      <c r="GV71" s="154"/>
      <c r="GW71" s="154"/>
      <c r="GX71" s="154"/>
      <c r="GY71" s="154"/>
      <c r="GZ71" s="154"/>
      <c r="HA71" s="154"/>
      <c r="HB71" s="154"/>
      <c r="HC71" s="154"/>
      <c r="HD71" s="154"/>
      <c r="HE71" s="154"/>
      <c r="HF71" s="154"/>
      <c r="HG71" s="154"/>
      <c r="HH71" s="154"/>
      <c r="HI71" s="154"/>
      <c r="HJ71" s="154"/>
      <c r="HK71" s="154"/>
      <c r="HL71" s="154"/>
      <c r="HM71" s="154"/>
      <c r="HN71" s="154"/>
      <c r="HO71" s="154"/>
      <c r="HP71" s="154"/>
      <c r="HQ71" s="154"/>
      <c r="HR71" s="154"/>
      <c r="HS71" s="154"/>
      <c r="HT71" s="154"/>
      <c r="HU71" s="154"/>
      <c r="HV71" s="154"/>
      <c r="HW71" s="154"/>
      <c r="HX71" s="154"/>
      <c r="HY71" s="154"/>
      <c r="HZ71" s="154"/>
      <c r="IA71" s="154"/>
      <c r="IB71" s="154"/>
      <c r="IC71" s="154"/>
      <c r="ID71" s="154"/>
      <c r="IE71" s="154"/>
      <c r="IF71" s="154"/>
      <c r="IG71" s="154"/>
      <c r="IH71" s="154"/>
      <c r="II71" s="154"/>
      <c r="IJ71" s="154"/>
      <c r="IK71" s="154"/>
      <c r="IL71" s="154"/>
      <c r="IM71" s="154"/>
      <c r="IN71" s="154"/>
      <c r="IO71" s="154"/>
      <c r="IP71" s="154"/>
      <c r="IQ71" s="154"/>
      <c r="IR71" s="154"/>
      <c r="IS71" s="154"/>
      <c r="IT71" s="154"/>
    </row>
    <row r="72" spans="1:254" s="155" customFormat="1" ht="25.5">
      <c r="A72" s="164">
        <v>63</v>
      </c>
      <c r="B72" s="249" t="s">
        <v>269</v>
      </c>
      <c r="C72" s="166" t="s">
        <v>39</v>
      </c>
      <c r="D72" s="25">
        <v>16</v>
      </c>
      <c r="E72" s="25"/>
      <c r="F72" s="152"/>
      <c r="G72" s="152"/>
      <c r="H72" s="152"/>
      <c r="I72" s="152"/>
      <c r="J72" s="152"/>
      <c r="K72" s="152"/>
      <c r="L72" s="152"/>
      <c r="M72" s="152"/>
      <c r="N72" s="152"/>
      <c r="O72" s="152"/>
      <c r="P72" s="169"/>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4"/>
      <c r="BR72" s="154"/>
      <c r="BS72" s="154"/>
      <c r="BT72" s="154"/>
      <c r="BU72" s="154"/>
      <c r="BV72" s="154"/>
      <c r="BW72" s="154"/>
      <c r="BX72" s="154"/>
      <c r="BY72" s="154"/>
      <c r="BZ72" s="154"/>
      <c r="CA72" s="154"/>
      <c r="CB72" s="154"/>
      <c r="CC72" s="154"/>
      <c r="CD72" s="154"/>
      <c r="CE72" s="154"/>
      <c r="CF72" s="154"/>
      <c r="CG72" s="154"/>
      <c r="CH72" s="154"/>
      <c r="CI72" s="154"/>
      <c r="CJ72" s="154"/>
      <c r="CK72" s="154"/>
      <c r="CL72" s="154"/>
      <c r="CM72" s="154"/>
      <c r="CN72" s="154"/>
      <c r="CO72" s="154"/>
      <c r="CP72" s="154"/>
      <c r="CQ72" s="154"/>
      <c r="CR72" s="154"/>
      <c r="CS72" s="154"/>
      <c r="CT72" s="154"/>
      <c r="CU72" s="154"/>
      <c r="CV72" s="154"/>
      <c r="CW72" s="154"/>
      <c r="CX72" s="154"/>
      <c r="CY72" s="154"/>
      <c r="CZ72" s="154"/>
      <c r="DA72" s="154"/>
      <c r="DB72" s="154"/>
      <c r="DC72" s="154"/>
      <c r="DD72" s="154"/>
      <c r="DE72" s="154"/>
      <c r="DF72" s="154"/>
      <c r="DG72" s="154"/>
      <c r="DH72" s="154"/>
      <c r="DI72" s="154"/>
      <c r="DJ72" s="154"/>
      <c r="DK72" s="154"/>
      <c r="DL72" s="154"/>
      <c r="DM72" s="154"/>
      <c r="DN72" s="154"/>
      <c r="DO72" s="154"/>
      <c r="DP72" s="154"/>
      <c r="DQ72" s="154"/>
      <c r="DR72" s="154"/>
      <c r="DS72" s="154"/>
      <c r="DT72" s="154"/>
      <c r="DU72" s="154"/>
      <c r="DV72" s="154"/>
      <c r="DW72" s="154"/>
      <c r="DX72" s="154"/>
      <c r="DY72" s="154"/>
      <c r="DZ72" s="154"/>
      <c r="EA72" s="154"/>
      <c r="EB72" s="154"/>
      <c r="EC72" s="154"/>
      <c r="ED72" s="154"/>
      <c r="EE72" s="154"/>
      <c r="EF72" s="154"/>
      <c r="EG72" s="154"/>
      <c r="EH72" s="154"/>
      <c r="EI72" s="154"/>
      <c r="EJ72" s="154"/>
      <c r="EK72" s="154"/>
      <c r="EL72" s="154"/>
      <c r="EM72" s="154"/>
      <c r="EN72" s="154"/>
      <c r="EO72" s="154"/>
      <c r="EP72" s="154"/>
      <c r="EQ72" s="154"/>
      <c r="ER72" s="154"/>
      <c r="ES72" s="154"/>
      <c r="ET72" s="154"/>
      <c r="EU72" s="154"/>
      <c r="EV72" s="154"/>
      <c r="EW72" s="154"/>
      <c r="EX72" s="154"/>
      <c r="EY72" s="154"/>
      <c r="EZ72" s="154"/>
      <c r="FA72" s="154"/>
      <c r="FB72" s="154"/>
      <c r="FC72" s="154"/>
      <c r="FD72" s="154"/>
      <c r="FE72" s="154"/>
      <c r="FF72" s="154"/>
      <c r="FG72" s="154"/>
      <c r="FH72" s="154"/>
      <c r="FI72" s="154"/>
      <c r="FJ72" s="154"/>
      <c r="FK72" s="154"/>
      <c r="FL72" s="154"/>
      <c r="FM72" s="154"/>
      <c r="FN72" s="154"/>
      <c r="FO72" s="154"/>
      <c r="FP72" s="154"/>
      <c r="FQ72" s="154"/>
      <c r="FR72" s="154"/>
      <c r="FS72" s="154"/>
      <c r="FT72" s="154"/>
      <c r="FU72" s="154"/>
      <c r="FV72" s="154"/>
      <c r="FW72" s="154"/>
      <c r="FX72" s="154"/>
      <c r="FY72" s="154"/>
      <c r="FZ72" s="154"/>
      <c r="GA72" s="154"/>
      <c r="GB72" s="154"/>
      <c r="GC72" s="154"/>
      <c r="GD72" s="154"/>
      <c r="GE72" s="154"/>
      <c r="GF72" s="154"/>
      <c r="GG72" s="154"/>
      <c r="GH72" s="154"/>
      <c r="GI72" s="154"/>
      <c r="GJ72" s="154"/>
      <c r="GK72" s="154"/>
      <c r="GL72" s="154"/>
      <c r="GM72" s="154"/>
      <c r="GN72" s="154"/>
      <c r="GO72" s="154"/>
      <c r="GP72" s="154"/>
      <c r="GQ72" s="154"/>
      <c r="GR72" s="154"/>
      <c r="GS72" s="154"/>
      <c r="GT72" s="154"/>
      <c r="GU72" s="154"/>
      <c r="GV72" s="154"/>
      <c r="GW72" s="154"/>
      <c r="GX72" s="154"/>
      <c r="GY72" s="154"/>
      <c r="GZ72" s="154"/>
      <c r="HA72" s="154"/>
      <c r="HB72" s="154"/>
      <c r="HC72" s="154"/>
      <c r="HD72" s="154"/>
      <c r="HE72" s="154"/>
      <c r="HF72" s="154"/>
      <c r="HG72" s="154"/>
      <c r="HH72" s="154"/>
      <c r="HI72" s="154"/>
      <c r="HJ72" s="154"/>
      <c r="HK72" s="154"/>
      <c r="HL72" s="154"/>
      <c r="HM72" s="154"/>
      <c r="HN72" s="154"/>
      <c r="HO72" s="154"/>
      <c r="HP72" s="154"/>
      <c r="HQ72" s="154"/>
      <c r="HR72" s="154"/>
      <c r="HS72" s="154"/>
      <c r="HT72" s="154"/>
      <c r="HU72" s="154"/>
      <c r="HV72" s="154"/>
      <c r="HW72" s="154"/>
      <c r="HX72" s="154"/>
      <c r="HY72" s="154"/>
      <c r="HZ72" s="154"/>
      <c r="IA72" s="154"/>
      <c r="IB72" s="154"/>
      <c r="IC72" s="154"/>
      <c r="ID72" s="154"/>
      <c r="IE72" s="154"/>
      <c r="IF72" s="154"/>
      <c r="IG72" s="154"/>
      <c r="IH72" s="154"/>
      <c r="II72" s="154"/>
      <c r="IJ72" s="154"/>
      <c r="IK72" s="154"/>
      <c r="IL72" s="154"/>
      <c r="IM72" s="154"/>
      <c r="IN72" s="154"/>
      <c r="IO72" s="154"/>
      <c r="IP72" s="154"/>
      <c r="IQ72" s="154"/>
      <c r="IR72" s="154"/>
      <c r="IS72" s="154"/>
      <c r="IT72" s="154"/>
    </row>
    <row r="73" spans="1:255" s="169" customFormat="1" ht="94.5">
      <c r="A73" s="164">
        <v>64</v>
      </c>
      <c r="B73" s="128" t="s">
        <v>205</v>
      </c>
      <c r="C73" s="166" t="s">
        <v>39</v>
      </c>
      <c r="D73" s="25">
        <v>2</v>
      </c>
      <c r="E73" s="152"/>
      <c r="F73" s="152"/>
      <c r="G73" s="152"/>
      <c r="H73" s="152"/>
      <c r="I73" s="152"/>
      <c r="J73" s="152"/>
      <c r="K73" s="152"/>
      <c r="L73" s="152"/>
      <c r="M73" s="152"/>
      <c r="N73" s="152"/>
      <c r="O73" s="152"/>
      <c r="IO73" s="170"/>
      <c r="IP73" s="170"/>
      <c r="IQ73" s="170"/>
      <c r="IR73" s="170"/>
      <c r="IS73" s="170"/>
      <c r="IT73" s="170"/>
      <c r="IU73" s="170"/>
    </row>
    <row r="74" spans="1:254" s="155" customFormat="1" ht="25.5">
      <c r="A74" s="164">
        <v>65</v>
      </c>
      <c r="B74" s="249" t="s">
        <v>325</v>
      </c>
      <c r="C74" s="166" t="s">
        <v>97</v>
      </c>
      <c r="D74" s="25">
        <v>0.36</v>
      </c>
      <c r="E74" s="25"/>
      <c r="F74" s="152"/>
      <c r="G74" s="152"/>
      <c r="H74" s="152"/>
      <c r="I74" s="152"/>
      <c r="J74" s="152"/>
      <c r="K74" s="152"/>
      <c r="L74" s="152"/>
      <c r="M74" s="152"/>
      <c r="N74" s="152"/>
      <c r="O74" s="152"/>
      <c r="P74" s="169"/>
      <c r="Q74" s="154"/>
      <c r="R74" s="156"/>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c r="BS74" s="154"/>
      <c r="BT74" s="154"/>
      <c r="BU74" s="154"/>
      <c r="BV74" s="154"/>
      <c r="BW74" s="154"/>
      <c r="BX74" s="154"/>
      <c r="BY74" s="154"/>
      <c r="BZ74" s="154"/>
      <c r="CA74" s="154"/>
      <c r="CB74" s="154"/>
      <c r="CC74" s="154"/>
      <c r="CD74" s="154"/>
      <c r="CE74" s="154"/>
      <c r="CF74" s="154"/>
      <c r="CG74" s="154"/>
      <c r="CH74" s="154"/>
      <c r="CI74" s="154"/>
      <c r="CJ74" s="154"/>
      <c r="CK74" s="154"/>
      <c r="CL74" s="154"/>
      <c r="CM74" s="154"/>
      <c r="CN74" s="154"/>
      <c r="CO74" s="154"/>
      <c r="CP74" s="154"/>
      <c r="CQ74" s="154"/>
      <c r="CR74" s="154"/>
      <c r="CS74" s="154"/>
      <c r="CT74" s="154"/>
      <c r="CU74" s="154"/>
      <c r="CV74" s="154"/>
      <c r="CW74" s="154"/>
      <c r="CX74" s="154"/>
      <c r="CY74" s="154"/>
      <c r="CZ74" s="154"/>
      <c r="DA74" s="154"/>
      <c r="DB74" s="154"/>
      <c r="DC74" s="154"/>
      <c r="DD74" s="154"/>
      <c r="DE74" s="154"/>
      <c r="DF74" s="154"/>
      <c r="DG74" s="154"/>
      <c r="DH74" s="154"/>
      <c r="DI74" s="154"/>
      <c r="DJ74" s="154"/>
      <c r="DK74" s="154"/>
      <c r="DL74" s="154"/>
      <c r="DM74" s="154"/>
      <c r="DN74" s="154"/>
      <c r="DO74" s="154"/>
      <c r="DP74" s="154"/>
      <c r="DQ74" s="154"/>
      <c r="DR74" s="154"/>
      <c r="DS74" s="154"/>
      <c r="DT74" s="154"/>
      <c r="DU74" s="154"/>
      <c r="DV74" s="154"/>
      <c r="DW74" s="154"/>
      <c r="DX74" s="154"/>
      <c r="DY74" s="154"/>
      <c r="DZ74" s="154"/>
      <c r="EA74" s="154"/>
      <c r="EB74" s="154"/>
      <c r="EC74" s="154"/>
      <c r="ED74" s="154"/>
      <c r="EE74" s="154"/>
      <c r="EF74" s="154"/>
      <c r="EG74" s="154"/>
      <c r="EH74" s="154"/>
      <c r="EI74" s="154"/>
      <c r="EJ74" s="154"/>
      <c r="EK74" s="154"/>
      <c r="EL74" s="154"/>
      <c r="EM74" s="154"/>
      <c r="EN74" s="154"/>
      <c r="EO74" s="154"/>
      <c r="EP74" s="154"/>
      <c r="EQ74" s="154"/>
      <c r="ER74" s="154"/>
      <c r="ES74" s="154"/>
      <c r="ET74" s="154"/>
      <c r="EU74" s="154"/>
      <c r="EV74" s="154"/>
      <c r="EW74" s="154"/>
      <c r="EX74" s="154"/>
      <c r="EY74" s="154"/>
      <c r="EZ74" s="154"/>
      <c r="FA74" s="154"/>
      <c r="FB74" s="154"/>
      <c r="FC74" s="154"/>
      <c r="FD74" s="154"/>
      <c r="FE74" s="154"/>
      <c r="FF74" s="154"/>
      <c r="FG74" s="154"/>
      <c r="FH74" s="154"/>
      <c r="FI74" s="154"/>
      <c r="FJ74" s="154"/>
      <c r="FK74" s="154"/>
      <c r="FL74" s="154"/>
      <c r="FM74" s="154"/>
      <c r="FN74" s="154"/>
      <c r="FO74" s="154"/>
      <c r="FP74" s="154"/>
      <c r="FQ74" s="154"/>
      <c r="FR74" s="154"/>
      <c r="FS74" s="154"/>
      <c r="FT74" s="154"/>
      <c r="FU74" s="154"/>
      <c r="FV74" s="154"/>
      <c r="FW74" s="154"/>
      <c r="FX74" s="154"/>
      <c r="FY74" s="154"/>
      <c r="FZ74" s="154"/>
      <c r="GA74" s="154"/>
      <c r="GB74" s="154"/>
      <c r="GC74" s="154"/>
      <c r="GD74" s="154"/>
      <c r="GE74" s="154"/>
      <c r="GF74" s="154"/>
      <c r="GG74" s="154"/>
      <c r="GH74" s="154"/>
      <c r="GI74" s="154"/>
      <c r="GJ74" s="154"/>
      <c r="GK74" s="154"/>
      <c r="GL74" s="154"/>
      <c r="GM74" s="154"/>
      <c r="GN74" s="154"/>
      <c r="GO74" s="154"/>
      <c r="GP74" s="154"/>
      <c r="GQ74" s="154"/>
      <c r="GR74" s="154"/>
      <c r="GS74" s="154"/>
      <c r="GT74" s="154"/>
      <c r="GU74" s="154"/>
      <c r="GV74" s="154"/>
      <c r="GW74" s="154"/>
      <c r="GX74" s="154"/>
      <c r="GY74" s="154"/>
      <c r="GZ74" s="154"/>
      <c r="HA74" s="154"/>
      <c r="HB74" s="154"/>
      <c r="HC74" s="154"/>
      <c r="HD74" s="154"/>
      <c r="HE74" s="154"/>
      <c r="HF74" s="154"/>
      <c r="HG74" s="154"/>
      <c r="HH74" s="154"/>
      <c r="HI74" s="154"/>
      <c r="HJ74" s="154"/>
      <c r="HK74" s="154"/>
      <c r="HL74" s="154"/>
      <c r="HM74" s="154"/>
      <c r="HN74" s="154"/>
      <c r="HO74" s="154"/>
      <c r="HP74" s="154"/>
      <c r="HQ74" s="154"/>
      <c r="HR74" s="154"/>
      <c r="HS74" s="154"/>
      <c r="HT74" s="154"/>
      <c r="HU74" s="154"/>
      <c r="HV74" s="154"/>
      <c r="HW74" s="154"/>
      <c r="HX74" s="154"/>
      <c r="HY74" s="154"/>
      <c r="HZ74" s="154"/>
      <c r="IA74" s="154"/>
      <c r="IB74" s="154"/>
      <c r="IC74" s="154"/>
      <c r="ID74" s="154"/>
      <c r="IE74" s="154"/>
      <c r="IF74" s="154"/>
      <c r="IG74" s="154"/>
      <c r="IH74" s="154"/>
      <c r="II74" s="154"/>
      <c r="IJ74" s="154"/>
      <c r="IK74" s="154"/>
      <c r="IL74" s="154"/>
      <c r="IM74" s="154"/>
      <c r="IN74" s="154"/>
      <c r="IO74" s="154"/>
      <c r="IP74" s="154"/>
      <c r="IQ74" s="154"/>
      <c r="IR74" s="154"/>
      <c r="IS74" s="154"/>
      <c r="IT74" s="154"/>
    </row>
    <row r="75" spans="1:255" s="169" customFormat="1" ht="121.5">
      <c r="A75" s="164">
        <v>66</v>
      </c>
      <c r="B75" s="128" t="s">
        <v>206</v>
      </c>
      <c r="C75" s="166" t="s">
        <v>39</v>
      </c>
      <c r="D75" s="25">
        <v>4</v>
      </c>
      <c r="E75" s="152"/>
      <c r="F75" s="152"/>
      <c r="G75" s="152"/>
      <c r="H75" s="152"/>
      <c r="I75" s="152"/>
      <c r="J75" s="152"/>
      <c r="K75" s="152"/>
      <c r="L75" s="152"/>
      <c r="M75" s="152"/>
      <c r="N75" s="152"/>
      <c r="O75" s="152"/>
      <c r="IO75" s="170"/>
      <c r="IP75" s="170"/>
      <c r="IQ75" s="170"/>
      <c r="IR75" s="170"/>
      <c r="IS75" s="170"/>
      <c r="IT75" s="170"/>
      <c r="IU75" s="170"/>
    </row>
    <row r="76" spans="1:254" s="155" customFormat="1" ht="25.5">
      <c r="A76" s="164">
        <v>67</v>
      </c>
      <c r="B76" s="249" t="s">
        <v>324</v>
      </c>
      <c r="C76" s="166" t="s">
        <v>97</v>
      </c>
      <c r="D76" s="25">
        <v>0.95</v>
      </c>
      <c r="E76" s="25"/>
      <c r="F76" s="152"/>
      <c r="G76" s="152"/>
      <c r="H76" s="152"/>
      <c r="I76" s="152"/>
      <c r="J76" s="152"/>
      <c r="K76" s="152"/>
      <c r="L76" s="152"/>
      <c r="M76" s="152"/>
      <c r="N76" s="152"/>
      <c r="O76" s="152"/>
      <c r="P76" s="169"/>
      <c r="Q76" s="154"/>
      <c r="R76" s="156"/>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154"/>
      <c r="BY76" s="154"/>
      <c r="BZ76" s="154"/>
      <c r="CA76" s="154"/>
      <c r="CB76" s="154"/>
      <c r="CC76" s="154"/>
      <c r="CD76" s="154"/>
      <c r="CE76" s="154"/>
      <c r="CF76" s="154"/>
      <c r="CG76" s="154"/>
      <c r="CH76" s="154"/>
      <c r="CI76" s="154"/>
      <c r="CJ76" s="154"/>
      <c r="CK76" s="154"/>
      <c r="CL76" s="154"/>
      <c r="CM76" s="154"/>
      <c r="CN76" s="154"/>
      <c r="CO76" s="154"/>
      <c r="CP76" s="154"/>
      <c r="CQ76" s="154"/>
      <c r="CR76" s="154"/>
      <c r="CS76" s="154"/>
      <c r="CT76" s="154"/>
      <c r="CU76" s="154"/>
      <c r="CV76" s="154"/>
      <c r="CW76" s="154"/>
      <c r="CX76" s="154"/>
      <c r="CY76" s="154"/>
      <c r="CZ76" s="154"/>
      <c r="DA76" s="154"/>
      <c r="DB76" s="154"/>
      <c r="DC76" s="154"/>
      <c r="DD76" s="154"/>
      <c r="DE76" s="154"/>
      <c r="DF76" s="154"/>
      <c r="DG76" s="154"/>
      <c r="DH76" s="154"/>
      <c r="DI76" s="154"/>
      <c r="DJ76" s="154"/>
      <c r="DK76" s="154"/>
      <c r="DL76" s="154"/>
      <c r="DM76" s="154"/>
      <c r="DN76" s="154"/>
      <c r="DO76" s="154"/>
      <c r="DP76" s="154"/>
      <c r="DQ76" s="154"/>
      <c r="DR76" s="154"/>
      <c r="DS76" s="154"/>
      <c r="DT76" s="154"/>
      <c r="DU76" s="154"/>
      <c r="DV76" s="154"/>
      <c r="DW76" s="154"/>
      <c r="DX76" s="154"/>
      <c r="DY76" s="154"/>
      <c r="DZ76" s="154"/>
      <c r="EA76" s="154"/>
      <c r="EB76" s="154"/>
      <c r="EC76" s="154"/>
      <c r="ED76" s="154"/>
      <c r="EE76" s="154"/>
      <c r="EF76" s="154"/>
      <c r="EG76" s="154"/>
      <c r="EH76" s="154"/>
      <c r="EI76" s="154"/>
      <c r="EJ76" s="154"/>
      <c r="EK76" s="154"/>
      <c r="EL76" s="154"/>
      <c r="EM76" s="154"/>
      <c r="EN76" s="154"/>
      <c r="EO76" s="154"/>
      <c r="EP76" s="154"/>
      <c r="EQ76" s="154"/>
      <c r="ER76" s="154"/>
      <c r="ES76" s="154"/>
      <c r="ET76" s="154"/>
      <c r="EU76" s="154"/>
      <c r="EV76" s="154"/>
      <c r="EW76" s="154"/>
      <c r="EX76" s="154"/>
      <c r="EY76" s="154"/>
      <c r="EZ76" s="154"/>
      <c r="FA76" s="154"/>
      <c r="FB76" s="154"/>
      <c r="FC76" s="154"/>
      <c r="FD76" s="154"/>
      <c r="FE76" s="154"/>
      <c r="FF76" s="154"/>
      <c r="FG76" s="154"/>
      <c r="FH76" s="154"/>
      <c r="FI76" s="154"/>
      <c r="FJ76" s="154"/>
      <c r="FK76" s="154"/>
      <c r="FL76" s="154"/>
      <c r="FM76" s="154"/>
      <c r="FN76" s="154"/>
      <c r="FO76" s="154"/>
      <c r="FP76" s="154"/>
      <c r="FQ76" s="154"/>
      <c r="FR76" s="154"/>
      <c r="FS76" s="154"/>
      <c r="FT76" s="154"/>
      <c r="FU76" s="154"/>
      <c r="FV76" s="154"/>
      <c r="FW76" s="154"/>
      <c r="FX76" s="154"/>
      <c r="FY76" s="154"/>
      <c r="FZ76" s="154"/>
      <c r="GA76" s="154"/>
      <c r="GB76" s="154"/>
      <c r="GC76" s="154"/>
      <c r="GD76" s="154"/>
      <c r="GE76" s="154"/>
      <c r="GF76" s="154"/>
      <c r="GG76" s="154"/>
      <c r="GH76" s="154"/>
      <c r="GI76" s="154"/>
      <c r="GJ76" s="154"/>
      <c r="GK76" s="154"/>
      <c r="GL76" s="154"/>
      <c r="GM76" s="154"/>
      <c r="GN76" s="154"/>
      <c r="GO76" s="154"/>
      <c r="GP76" s="154"/>
      <c r="GQ76" s="154"/>
      <c r="GR76" s="154"/>
      <c r="GS76" s="154"/>
      <c r="GT76" s="154"/>
      <c r="GU76" s="154"/>
      <c r="GV76" s="154"/>
      <c r="GW76" s="154"/>
      <c r="GX76" s="154"/>
      <c r="GY76" s="154"/>
      <c r="GZ76" s="154"/>
      <c r="HA76" s="154"/>
      <c r="HB76" s="154"/>
      <c r="HC76" s="154"/>
      <c r="HD76" s="154"/>
      <c r="HE76" s="154"/>
      <c r="HF76" s="154"/>
      <c r="HG76" s="154"/>
      <c r="HH76" s="154"/>
      <c r="HI76" s="154"/>
      <c r="HJ76" s="154"/>
      <c r="HK76" s="154"/>
      <c r="HL76" s="154"/>
      <c r="HM76" s="154"/>
      <c r="HN76" s="154"/>
      <c r="HO76" s="154"/>
      <c r="HP76" s="154"/>
      <c r="HQ76" s="154"/>
      <c r="HR76" s="154"/>
      <c r="HS76" s="154"/>
      <c r="HT76" s="154"/>
      <c r="HU76" s="154"/>
      <c r="HV76" s="154"/>
      <c r="HW76" s="154"/>
      <c r="HX76" s="154"/>
      <c r="HY76" s="154"/>
      <c r="HZ76" s="154"/>
      <c r="IA76" s="154"/>
      <c r="IB76" s="154"/>
      <c r="IC76" s="154"/>
      <c r="ID76" s="154"/>
      <c r="IE76" s="154"/>
      <c r="IF76" s="154"/>
      <c r="IG76" s="154"/>
      <c r="IH76" s="154"/>
      <c r="II76" s="154"/>
      <c r="IJ76" s="154"/>
      <c r="IK76" s="154"/>
      <c r="IL76" s="154"/>
      <c r="IM76" s="154"/>
      <c r="IN76" s="154"/>
      <c r="IO76" s="154"/>
      <c r="IP76" s="154"/>
      <c r="IQ76" s="154"/>
      <c r="IR76" s="154"/>
      <c r="IS76" s="154"/>
      <c r="IT76" s="154"/>
    </row>
    <row r="77" spans="1:255" s="169" customFormat="1" ht="67.5">
      <c r="A77" s="164">
        <v>68</v>
      </c>
      <c r="B77" s="128" t="s">
        <v>207</v>
      </c>
      <c r="C77" s="166" t="s">
        <v>98</v>
      </c>
      <c r="D77" s="25">
        <v>1</v>
      </c>
      <c r="E77" s="152"/>
      <c r="F77" s="152"/>
      <c r="G77" s="152"/>
      <c r="H77" s="152"/>
      <c r="I77" s="152"/>
      <c r="J77" s="152"/>
      <c r="K77" s="152"/>
      <c r="L77" s="152"/>
      <c r="M77" s="152"/>
      <c r="N77" s="152"/>
      <c r="O77" s="152"/>
      <c r="IO77" s="170"/>
      <c r="IP77" s="170"/>
      <c r="IQ77" s="170"/>
      <c r="IR77" s="170"/>
      <c r="IS77" s="170"/>
      <c r="IT77" s="170"/>
      <c r="IU77" s="170"/>
    </row>
    <row r="78" spans="1:255" s="169" customFormat="1" ht="27">
      <c r="A78" s="164">
        <v>69</v>
      </c>
      <c r="B78" s="180" t="s">
        <v>147</v>
      </c>
      <c r="C78" s="20" t="s">
        <v>110</v>
      </c>
      <c r="D78" s="24">
        <v>292</v>
      </c>
      <c r="E78" s="157"/>
      <c r="F78" s="152"/>
      <c r="G78" s="152"/>
      <c r="H78" s="152"/>
      <c r="I78" s="152"/>
      <c r="J78" s="152"/>
      <c r="K78" s="152"/>
      <c r="L78" s="152"/>
      <c r="M78" s="152"/>
      <c r="N78" s="152"/>
      <c r="O78" s="152"/>
      <c r="IO78" s="170"/>
      <c r="IP78" s="170"/>
      <c r="IQ78" s="170"/>
      <c r="IR78" s="170"/>
      <c r="IS78" s="170"/>
      <c r="IT78" s="170"/>
      <c r="IU78" s="170"/>
    </row>
    <row r="79" spans="1:15" ht="25.5">
      <c r="A79" s="80"/>
      <c r="B79" s="139" t="s">
        <v>41</v>
      </c>
      <c r="C79" s="140"/>
      <c r="D79" s="141"/>
      <c r="E79" s="17"/>
      <c r="F79" s="17"/>
      <c r="G79" s="17"/>
      <c r="H79" s="17"/>
      <c r="I79" s="17"/>
      <c r="J79" s="41"/>
      <c r="K79" s="142"/>
      <c r="L79" s="142"/>
      <c r="M79" s="142"/>
      <c r="N79" s="142"/>
      <c r="O79" s="142"/>
    </row>
    <row r="80" spans="1:15" s="55" customFormat="1" ht="13.5">
      <c r="A80" s="74"/>
      <c r="B80" s="74" t="s">
        <v>20</v>
      </c>
      <c r="C80" s="198" t="s">
        <v>330</v>
      </c>
      <c r="D80" s="75"/>
      <c r="E80" s="76"/>
      <c r="F80" s="76"/>
      <c r="G80" s="76"/>
      <c r="H80" s="76"/>
      <c r="I80" s="70"/>
      <c r="J80" s="70"/>
      <c r="K80" s="70"/>
      <c r="L80" s="70"/>
      <c r="M80" s="70"/>
      <c r="N80" s="70"/>
      <c r="O80" s="75"/>
    </row>
    <row r="81" spans="1:15" s="55" customFormat="1" ht="13.5">
      <c r="A81" s="74"/>
      <c r="B81" s="74" t="s">
        <v>21</v>
      </c>
      <c r="C81" s="198" t="s">
        <v>330</v>
      </c>
      <c r="D81" s="75"/>
      <c r="E81" s="74"/>
      <c r="F81" s="74"/>
      <c r="G81" s="74"/>
      <c r="H81" s="74"/>
      <c r="I81" s="70"/>
      <c r="J81" s="70"/>
      <c r="K81" s="70"/>
      <c r="L81" s="70"/>
      <c r="M81" s="70"/>
      <c r="N81" s="70"/>
      <c r="O81" s="75"/>
    </row>
    <row r="82" spans="1:15" s="55" customFormat="1" ht="13.5">
      <c r="A82" s="77"/>
      <c r="B82" s="77" t="s">
        <v>40</v>
      </c>
      <c r="C82" s="74"/>
      <c r="D82" s="78"/>
      <c r="E82" s="74"/>
      <c r="F82" s="74"/>
      <c r="G82" s="74"/>
      <c r="H82" s="74"/>
      <c r="I82" s="70"/>
      <c r="J82" s="70"/>
      <c r="K82" s="70"/>
      <c r="L82" s="70"/>
      <c r="M82" s="70"/>
      <c r="N82" s="70"/>
      <c r="O82" s="79"/>
    </row>
    <row r="83" spans="1:248" ht="12.75" customHeight="1">
      <c r="A83" s="80"/>
      <c r="B83" s="81" t="s">
        <v>108</v>
      </c>
      <c r="C83" s="82">
        <v>0.21</v>
      </c>
      <c r="D83" s="83"/>
      <c r="E83" s="67"/>
      <c r="F83" s="67"/>
      <c r="G83" s="67"/>
      <c r="H83" s="67"/>
      <c r="I83" s="67"/>
      <c r="J83" s="84"/>
      <c r="K83" s="85"/>
      <c r="L83" s="67"/>
      <c r="M83" s="66"/>
      <c r="N83" s="67"/>
      <c r="O83" s="25"/>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row>
    <row r="84" spans="1:248" ht="12.75" customHeight="1">
      <c r="A84" s="80"/>
      <c r="B84" s="86" t="s">
        <v>4</v>
      </c>
      <c r="C84" s="67"/>
      <c r="D84" s="83"/>
      <c r="E84" s="67"/>
      <c r="F84" s="67"/>
      <c r="G84" s="67"/>
      <c r="H84" s="67"/>
      <c r="I84" s="67"/>
      <c r="J84" s="84"/>
      <c r="K84" s="85"/>
      <c r="L84" s="67"/>
      <c r="M84" s="66"/>
      <c r="N84" s="67"/>
      <c r="O84" s="87"/>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row>
    <row r="85" spans="1:248" ht="12.75" customHeight="1">
      <c r="A85" s="199"/>
      <c r="B85" s="200"/>
      <c r="C85" s="93"/>
      <c r="D85" s="134"/>
      <c r="E85" s="93"/>
      <c r="F85" s="93"/>
      <c r="G85" s="93"/>
      <c r="H85" s="93"/>
      <c r="I85" s="93"/>
      <c r="J85" s="136"/>
      <c r="K85" s="135"/>
      <c r="L85" s="93"/>
      <c r="M85" s="138"/>
      <c r="N85" s="93"/>
      <c r="O85" s="137"/>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row>
    <row r="86" spans="1:248" ht="12.75" customHeight="1">
      <c r="A86" s="199"/>
      <c r="B86" s="200"/>
      <c r="C86" s="93"/>
      <c r="D86" s="134"/>
      <c r="E86" s="93"/>
      <c r="F86" s="93"/>
      <c r="G86" s="93"/>
      <c r="H86" s="93"/>
      <c r="I86" s="93"/>
      <c r="J86" s="136"/>
      <c r="K86" s="135"/>
      <c r="L86" s="93"/>
      <c r="M86" s="138"/>
      <c r="N86" s="93"/>
      <c r="O86" s="137"/>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row>
    <row r="87" spans="1:248" ht="15" customHeight="1">
      <c r="A87" s="143"/>
      <c r="B87" s="265" t="s">
        <v>333</v>
      </c>
      <c r="C87" s="93"/>
      <c r="D87" s="134"/>
      <c r="E87" s="147"/>
      <c r="F87" s="135"/>
      <c r="G87" s="151"/>
      <c r="H87" s="147"/>
      <c r="I87" s="147"/>
      <c r="J87" s="147"/>
      <c r="K87" s="147"/>
      <c r="L87" s="147"/>
      <c r="M87" s="147"/>
      <c r="N87" s="147"/>
      <c r="O87" s="147"/>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row>
    <row r="88" spans="1:248" ht="14.25">
      <c r="A88" s="143"/>
      <c r="B88" s="265"/>
      <c r="C88" s="93"/>
      <c r="D88" s="134"/>
      <c r="F88" s="135"/>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row>
    <row r="89" spans="2:4" ht="14.25">
      <c r="B89" s="265"/>
      <c r="C89" s="93"/>
      <c r="D89" s="134"/>
    </row>
    <row r="90" spans="2:4" ht="14.25">
      <c r="B90" s="265"/>
      <c r="C90" s="93"/>
      <c r="D90" s="134"/>
    </row>
    <row r="91" spans="2:4" ht="14.25">
      <c r="B91" s="265"/>
      <c r="C91" s="145"/>
      <c r="D91" s="146"/>
    </row>
    <row r="92" spans="2:4" ht="14.25">
      <c r="B92" s="265" t="s">
        <v>334</v>
      </c>
      <c r="D92" s="148"/>
    </row>
  </sheetData>
  <sheetProtection/>
  <mergeCells count="5">
    <mergeCell ref="A7:A8"/>
    <mergeCell ref="B7:B8"/>
    <mergeCell ref="C3:H3"/>
    <mergeCell ref="C4:H4"/>
    <mergeCell ref="C5:H5"/>
  </mergeCells>
  <printOptions/>
  <pageMargins left="0.31496062992125984" right="0.31496062992125984" top="0.8661417322834646" bottom="0.35433070866141736" header="0.7086614173228347"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U49"/>
  <sheetViews>
    <sheetView zoomScalePageLayoutView="0" workbookViewId="0" topLeftCell="A1">
      <selection activeCell="A1" sqref="A1"/>
    </sheetView>
  </sheetViews>
  <sheetFormatPr defaultColWidth="8.8515625" defaultRowHeight="12.75"/>
  <cols>
    <col min="1" max="1" width="4.28125" style="10" customWidth="1"/>
    <col min="2" max="2" width="34.7109375" style="11" customWidth="1"/>
    <col min="3" max="3" width="6.140625" style="10" customWidth="1"/>
    <col min="4" max="4" width="8.00390625" style="10" customWidth="1"/>
    <col min="5" max="5" width="6.7109375" style="10" customWidth="1"/>
    <col min="6" max="6" width="7.00390625" style="14" hidden="1" customWidth="1"/>
    <col min="7" max="7" width="7.140625" style="12" customWidth="1"/>
    <col min="8" max="8" width="10.28125" style="12" customWidth="1"/>
    <col min="9" max="9" width="7.8515625" style="13" customWidth="1"/>
    <col min="10" max="10" width="7.421875" style="10" customWidth="1"/>
    <col min="11" max="11" width="7.8515625" style="10" customWidth="1"/>
    <col min="12" max="12" width="9.140625" style="10" customWidth="1"/>
    <col min="13" max="13" width="11.00390625" style="10" customWidth="1"/>
    <col min="14" max="14" width="7.28125" style="10" customWidth="1"/>
    <col min="15" max="15" width="8.57421875" style="10" customWidth="1"/>
    <col min="16" max="254" width="8.8515625" style="10" customWidth="1"/>
  </cols>
  <sheetData>
    <row r="1" spans="1:248" s="16" customFormat="1" ht="14.25">
      <c r="A1" s="130"/>
      <c r="B1" s="15"/>
      <c r="C1" s="131"/>
      <c r="D1" s="132" t="s">
        <v>64</v>
      </c>
      <c r="E1" s="131"/>
      <c r="F1" s="131"/>
      <c r="G1" s="131"/>
      <c r="H1" s="131"/>
      <c r="I1" s="131"/>
      <c r="J1" s="131"/>
      <c r="K1" s="131"/>
      <c r="L1" s="131"/>
      <c r="M1" s="131"/>
      <c r="N1" s="131"/>
      <c r="O1" s="131"/>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row>
    <row r="2" spans="1:248" s="16" customFormat="1" ht="14.25">
      <c r="A2" s="130"/>
      <c r="B2" s="15"/>
      <c r="C2" s="131"/>
      <c r="D2" s="150" t="s">
        <v>99</v>
      </c>
      <c r="E2" s="131"/>
      <c r="F2" s="131"/>
      <c r="G2" s="131"/>
      <c r="H2" s="131"/>
      <c r="I2" s="131"/>
      <c r="J2" s="131"/>
      <c r="K2" s="131"/>
      <c r="L2" s="131"/>
      <c r="M2" s="131"/>
      <c r="N2" s="131"/>
      <c r="O2" s="131"/>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row>
    <row r="3" spans="1:254" s="16" customFormat="1" ht="73.5" customHeight="1">
      <c r="A3" s="15"/>
      <c r="B3" s="88" t="s">
        <v>2</v>
      </c>
      <c r="C3" s="272" t="s">
        <v>331</v>
      </c>
      <c r="D3" s="272"/>
      <c r="E3" s="272"/>
      <c r="F3" s="272"/>
      <c r="G3" s="272"/>
      <c r="H3" s="272"/>
      <c r="I3" s="63"/>
      <c r="J3" s="63"/>
      <c r="K3" s="63"/>
      <c r="L3" s="63"/>
      <c r="M3" s="63"/>
      <c r="N3" s="63"/>
      <c r="O3" s="63"/>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row>
    <row r="4" spans="1:254" s="16" customFormat="1" ht="68.25" customHeight="1">
      <c r="A4" s="15"/>
      <c r="B4" s="90" t="s">
        <v>0</v>
      </c>
      <c r="C4" s="273" t="s">
        <v>335</v>
      </c>
      <c r="D4" s="273"/>
      <c r="E4" s="273"/>
      <c r="F4" s="273"/>
      <c r="G4" s="273"/>
      <c r="H4" s="273"/>
      <c r="I4" s="63"/>
      <c r="J4" s="63"/>
      <c r="K4" s="63"/>
      <c r="L4" s="63"/>
      <c r="M4" s="63"/>
      <c r="N4" s="63"/>
      <c r="O4" s="63"/>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row>
    <row r="5" spans="1:254" s="16" customFormat="1" ht="12.75" customHeight="1">
      <c r="A5" s="89"/>
      <c r="B5" s="90" t="s">
        <v>7</v>
      </c>
      <c r="C5" s="278" t="s">
        <v>332</v>
      </c>
      <c r="D5" s="278"/>
      <c r="E5" s="278"/>
      <c r="F5" s="278"/>
      <c r="G5" s="278"/>
      <c r="H5" s="278"/>
      <c r="I5" s="63"/>
      <c r="J5" s="63"/>
      <c r="K5" s="63"/>
      <c r="L5" s="63"/>
      <c r="M5" s="63"/>
      <c r="N5" s="63"/>
      <c r="O5" s="63" t="s">
        <v>6</v>
      </c>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spans="1:254" s="16" customFormat="1" ht="12.75" customHeight="1">
      <c r="A6" s="15"/>
      <c r="B6" s="88"/>
      <c r="C6" s="91"/>
      <c r="D6" s="91"/>
      <c r="E6" s="92"/>
      <c r="F6" s="93"/>
      <c r="G6" s="94"/>
      <c r="H6" s="65"/>
      <c r="I6" s="93"/>
      <c r="J6" s="93"/>
      <c r="K6" s="93"/>
      <c r="L6" s="93"/>
      <c r="M6" s="93"/>
      <c r="N6" s="93"/>
      <c r="O6" s="93"/>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row>
    <row r="7" spans="1:248" s="4" customFormat="1" ht="12.75" customHeight="1">
      <c r="A7" s="274" t="s">
        <v>27</v>
      </c>
      <c r="B7" s="276" t="s">
        <v>35</v>
      </c>
      <c r="C7" s="27"/>
      <c r="D7" s="28"/>
      <c r="E7" s="31" t="s">
        <v>22</v>
      </c>
      <c r="F7" s="32"/>
      <c r="G7" s="32"/>
      <c r="H7" s="32"/>
      <c r="I7" s="32"/>
      <c r="J7" s="32"/>
      <c r="K7" s="35" t="s">
        <v>23</v>
      </c>
      <c r="L7" s="33"/>
      <c r="M7" s="32"/>
      <c r="N7" s="32"/>
      <c r="O7" s="3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row>
    <row r="8" spans="1:248" s="4" customFormat="1" ht="47.25" customHeight="1">
      <c r="A8" s="275"/>
      <c r="B8" s="277"/>
      <c r="C8" s="40" t="s">
        <v>38</v>
      </c>
      <c r="D8" s="26" t="s">
        <v>37</v>
      </c>
      <c r="E8" s="29" t="s">
        <v>24</v>
      </c>
      <c r="F8" s="29" t="s">
        <v>30</v>
      </c>
      <c r="G8" s="29" t="s">
        <v>34</v>
      </c>
      <c r="H8" s="30" t="s">
        <v>31</v>
      </c>
      <c r="I8" s="29" t="s">
        <v>36</v>
      </c>
      <c r="J8" s="34" t="s">
        <v>4</v>
      </c>
      <c r="K8" s="37" t="s">
        <v>25</v>
      </c>
      <c r="L8" s="29" t="s">
        <v>32</v>
      </c>
      <c r="M8" s="30" t="s">
        <v>31</v>
      </c>
      <c r="N8" s="36" t="s">
        <v>36</v>
      </c>
      <c r="O8" s="39" t="s">
        <v>33</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row>
    <row r="9" spans="1:254" s="155" customFormat="1" ht="14.25">
      <c r="A9" s="20"/>
      <c r="B9" s="233" t="s">
        <v>62</v>
      </c>
      <c r="C9" s="22"/>
      <c r="D9" s="22"/>
      <c r="E9" s="23"/>
      <c r="F9" s="24"/>
      <c r="G9" s="21"/>
      <c r="H9" s="21"/>
      <c r="I9" s="23"/>
      <c r="J9" s="23"/>
      <c r="K9" s="23"/>
      <c r="L9" s="23"/>
      <c r="M9" s="23"/>
      <c r="N9" s="23"/>
      <c r="O9" s="23"/>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4"/>
      <c r="IT9" s="154"/>
    </row>
    <row r="10" spans="1:252" s="155" customFormat="1" ht="67.5">
      <c r="A10" s="20">
        <v>1</v>
      </c>
      <c r="B10" s="269" t="s">
        <v>342</v>
      </c>
      <c r="C10" s="166" t="s">
        <v>63</v>
      </c>
      <c r="D10" s="25">
        <v>1</v>
      </c>
      <c r="E10" s="25"/>
      <c r="F10" s="152"/>
      <c r="G10" s="25"/>
      <c r="H10" s="25"/>
      <c r="I10" s="25"/>
      <c r="J10" s="25"/>
      <c r="K10" s="25"/>
      <c r="L10" s="25"/>
      <c r="M10" s="152"/>
      <c r="N10" s="25"/>
      <c r="O10" s="25"/>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row>
    <row r="11" spans="1:16" s="175" customFormat="1" ht="138.75" customHeight="1">
      <c r="A11" s="20">
        <v>2</v>
      </c>
      <c r="B11" s="172" t="s">
        <v>270</v>
      </c>
      <c r="C11" s="166" t="s">
        <v>57</v>
      </c>
      <c r="D11" s="25">
        <v>1</v>
      </c>
      <c r="E11" s="23"/>
      <c r="F11" s="152"/>
      <c r="G11" s="25"/>
      <c r="H11" s="21"/>
      <c r="I11" s="23"/>
      <c r="J11" s="25"/>
      <c r="K11" s="25"/>
      <c r="L11" s="25"/>
      <c r="M11" s="152"/>
      <c r="N11" s="25"/>
      <c r="O11" s="25"/>
      <c r="P11" s="154"/>
    </row>
    <row r="12" spans="1:16" s="175" customFormat="1" ht="33" customHeight="1">
      <c r="A12" s="20">
        <v>3</v>
      </c>
      <c r="B12" s="172" t="s">
        <v>271</v>
      </c>
      <c r="C12" s="166" t="s">
        <v>39</v>
      </c>
      <c r="D12" s="25">
        <v>2</v>
      </c>
      <c r="E12" s="23"/>
      <c r="F12" s="152"/>
      <c r="G12" s="25"/>
      <c r="H12" s="21"/>
      <c r="I12" s="23"/>
      <c r="J12" s="25"/>
      <c r="K12" s="25"/>
      <c r="L12" s="25"/>
      <c r="M12" s="152"/>
      <c r="N12" s="25"/>
      <c r="O12" s="25"/>
      <c r="P12" s="154"/>
    </row>
    <row r="13" spans="1:16" s="175" customFormat="1" ht="33" customHeight="1">
      <c r="A13" s="20">
        <v>4</v>
      </c>
      <c r="B13" s="172" t="s">
        <v>272</v>
      </c>
      <c r="C13" s="166" t="s">
        <v>39</v>
      </c>
      <c r="D13" s="25">
        <v>1</v>
      </c>
      <c r="E13" s="23"/>
      <c r="F13" s="152"/>
      <c r="G13" s="25"/>
      <c r="H13" s="21"/>
      <c r="I13" s="23"/>
      <c r="J13" s="25"/>
      <c r="K13" s="25"/>
      <c r="L13" s="25"/>
      <c r="M13" s="152"/>
      <c r="N13" s="25"/>
      <c r="O13" s="25"/>
      <c r="P13" s="154"/>
    </row>
    <row r="14" spans="1:16" s="175" customFormat="1" ht="33" customHeight="1">
      <c r="A14" s="20">
        <v>5</v>
      </c>
      <c r="B14" s="172" t="s">
        <v>273</v>
      </c>
      <c r="C14" s="166" t="s">
        <v>39</v>
      </c>
      <c r="D14" s="25">
        <v>2</v>
      </c>
      <c r="E14" s="23"/>
      <c r="F14" s="152"/>
      <c r="G14" s="25"/>
      <c r="H14" s="21"/>
      <c r="I14" s="23"/>
      <c r="J14" s="25"/>
      <c r="K14" s="25"/>
      <c r="L14" s="25"/>
      <c r="M14" s="152"/>
      <c r="N14" s="25"/>
      <c r="O14" s="25"/>
      <c r="P14" s="154"/>
    </row>
    <row r="15" spans="1:16" s="175" customFormat="1" ht="22.5" customHeight="1">
      <c r="A15" s="20">
        <v>6</v>
      </c>
      <c r="B15" s="172" t="s">
        <v>274</v>
      </c>
      <c r="C15" s="166" t="s">
        <v>39</v>
      </c>
      <c r="D15" s="25">
        <v>1</v>
      </c>
      <c r="E15" s="23"/>
      <c r="F15" s="152"/>
      <c r="G15" s="25"/>
      <c r="H15" s="24"/>
      <c r="I15" s="23"/>
      <c r="J15" s="25"/>
      <c r="K15" s="25"/>
      <c r="L15" s="25"/>
      <c r="M15" s="152"/>
      <c r="N15" s="25"/>
      <c r="O15" s="25"/>
      <c r="P15" s="154"/>
    </row>
    <row r="16" spans="1:16" s="175" customFormat="1" ht="33" customHeight="1">
      <c r="A16" s="20">
        <v>7</v>
      </c>
      <c r="B16" s="172" t="s">
        <v>275</v>
      </c>
      <c r="C16" s="166" t="s">
        <v>39</v>
      </c>
      <c r="D16" s="25">
        <v>7</v>
      </c>
      <c r="E16" s="23"/>
      <c r="F16" s="152"/>
      <c r="G16" s="25"/>
      <c r="H16" s="24"/>
      <c r="I16" s="23"/>
      <c r="J16" s="25"/>
      <c r="K16" s="25"/>
      <c r="L16" s="25"/>
      <c r="M16" s="152"/>
      <c r="N16" s="25"/>
      <c r="O16" s="25"/>
      <c r="P16" s="154"/>
    </row>
    <row r="17" spans="1:16" s="175" customFormat="1" ht="30" customHeight="1">
      <c r="A17" s="20">
        <v>8</v>
      </c>
      <c r="B17" s="172" t="s">
        <v>276</v>
      </c>
      <c r="C17" s="166" t="s">
        <v>39</v>
      </c>
      <c r="D17" s="25">
        <v>7</v>
      </c>
      <c r="E17" s="23"/>
      <c r="F17" s="152"/>
      <c r="G17" s="25"/>
      <c r="H17" s="24"/>
      <c r="I17" s="23"/>
      <c r="J17" s="25"/>
      <c r="K17" s="25"/>
      <c r="L17" s="25"/>
      <c r="M17" s="152"/>
      <c r="N17" s="25"/>
      <c r="O17" s="25"/>
      <c r="P17" s="154"/>
    </row>
    <row r="18" spans="1:16" s="175" customFormat="1" ht="44.25" customHeight="1">
      <c r="A18" s="20">
        <v>9</v>
      </c>
      <c r="B18" s="172" t="s">
        <v>277</v>
      </c>
      <c r="C18" s="166" t="s">
        <v>39</v>
      </c>
      <c r="D18" s="25">
        <v>6</v>
      </c>
      <c r="E18" s="23"/>
      <c r="F18" s="152"/>
      <c r="G18" s="25"/>
      <c r="H18" s="21"/>
      <c r="I18" s="23"/>
      <c r="J18" s="25"/>
      <c r="K18" s="25"/>
      <c r="L18" s="25"/>
      <c r="M18" s="152"/>
      <c r="N18" s="25"/>
      <c r="O18" s="25"/>
      <c r="P18" s="154"/>
    </row>
    <row r="19" spans="1:254" s="155" customFormat="1" ht="25.5">
      <c r="A19" s="20">
        <v>10</v>
      </c>
      <c r="B19" s="172" t="s">
        <v>278</v>
      </c>
      <c r="C19" s="166" t="s">
        <v>39</v>
      </c>
      <c r="D19" s="25">
        <v>14</v>
      </c>
      <c r="E19" s="23"/>
      <c r="F19" s="152"/>
      <c r="G19" s="25"/>
      <c r="H19" s="24"/>
      <c r="I19" s="23"/>
      <c r="J19" s="25"/>
      <c r="K19" s="25"/>
      <c r="L19" s="25"/>
      <c r="M19" s="152"/>
      <c r="N19" s="25"/>
      <c r="O19" s="25"/>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4"/>
      <c r="IL19" s="154"/>
      <c r="IM19" s="154"/>
      <c r="IN19" s="154"/>
      <c r="IO19" s="154"/>
      <c r="IP19" s="154"/>
      <c r="IQ19" s="154"/>
      <c r="IR19" s="154"/>
      <c r="IS19" s="154"/>
      <c r="IT19" s="154"/>
    </row>
    <row r="20" spans="1:254" s="155" customFormat="1" ht="25.5">
      <c r="A20" s="20">
        <v>11</v>
      </c>
      <c r="B20" s="172" t="s">
        <v>279</v>
      </c>
      <c r="C20" s="166" t="s">
        <v>39</v>
      </c>
      <c r="D20" s="25">
        <v>4</v>
      </c>
      <c r="E20" s="23"/>
      <c r="F20" s="152"/>
      <c r="G20" s="25"/>
      <c r="H20" s="24"/>
      <c r="I20" s="23"/>
      <c r="J20" s="25"/>
      <c r="K20" s="25"/>
      <c r="L20" s="25"/>
      <c r="M20" s="152"/>
      <c r="N20" s="25"/>
      <c r="O20" s="25"/>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4"/>
      <c r="DY20" s="154"/>
      <c r="DZ20" s="154"/>
      <c r="EA20" s="154"/>
      <c r="EB20" s="154"/>
      <c r="EC20" s="154"/>
      <c r="ED20" s="154"/>
      <c r="EE20" s="154"/>
      <c r="EF20" s="154"/>
      <c r="EG20" s="154"/>
      <c r="EH20" s="154"/>
      <c r="EI20" s="154"/>
      <c r="EJ20" s="154"/>
      <c r="EK20" s="154"/>
      <c r="EL20" s="154"/>
      <c r="EM20" s="154"/>
      <c r="EN20" s="154"/>
      <c r="EO20" s="154"/>
      <c r="EP20" s="154"/>
      <c r="EQ20" s="154"/>
      <c r="ER20" s="154"/>
      <c r="ES20" s="154"/>
      <c r="ET20" s="154"/>
      <c r="EU20" s="154"/>
      <c r="EV20" s="154"/>
      <c r="EW20" s="154"/>
      <c r="EX20" s="154"/>
      <c r="EY20" s="154"/>
      <c r="EZ20" s="154"/>
      <c r="FA20" s="154"/>
      <c r="FB20" s="154"/>
      <c r="FC20" s="154"/>
      <c r="FD20" s="154"/>
      <c r="FE20" s="154"/>
      <c r="FF20" s="154"/>
      <c r="FG20" s="154"/>
      <c r="FH20" s="154"/>
      <c r="FI20" s="154"/>
      <c r="FJ20" s="154"/>
      <c r="FK20" s="154"/>
      <c r="FL20" s="154"/>
      <c r="FM20" s="154"/>
      <c r="FN20" s="154"/>
      <c r="FO20" s="154"/>
      <c r="FP20" s="154"/>
      <c r="FQ20" s="154"/>
      <c r="FR20" s="154"/>
      <c r="FS20" s="154"/>
      <c r="FT20" s="154"/>
      <c r="FU20" s="154"/>
      <c r="FV20" s="154"/>
      <c r="FW20" s="154"/>
      <c r="FX20" s="154"/>
      <c r="FY20" s="154"/>
      <c r="FZ20" s="154"/>
      <c r="GA20" s="154"/>
      <c r="GB20" s="154"/>
      <c r="GC20" s="154"/>
      <c r="GD20" s="154"/>
      <c r="GE20" s="154"/>
      <c r="GF20" s="154"/>
      <c r="GG20" s="154"/>
      <c r="GH20" s="154"/>
      <c r="GI20" s="154"/>
      <c r="GJ20" s="154"/>
      <c r="GK20" s="154"/>
      <c r="GL20" s="154"/>
      <c r="GM20" s="154"/>
      <c r="GN20" s="154"/>
      <c r="GO20" s="154"/>
      <c r="GP20" s="154"/>
      <c r="GQ20" s="154"/>
      <c r="GR20" s="154"/>
      <c r="GS20" s="154"/>
      <c r="GT20" s="154"/>
      <c r="GU20" s="154"/>
      <c r="GV20" s="154"/>
      <c r="GW20" s="154"/>
      <c r="GX20" s="154"/>
      <c r="GY20" s="154"/>
      <c r="GZ20" s="154"/>
      <c r="HA20" s="154"/>
      <c r="HB20" s="154"/>
      <c r="HC20" s="154"/>
      <c r="HD20" s="154"/>
      <c r="HE20" s="154"/>
      <c r="HF20" s="154"/>
      <c r="HG20" s="154"/>
      <c r="HH20" s="154"/>
      <c r="HI20" s="154"/>
      <c r="HJ20" s="154"/>
      <c r="HK20" s="154"/>
      <c r="HL20" s="154"/>
      <c r="HM20" s="154"/>
      <c r="HN20" s="154"/>
      <c r="HO20" s="154"/>
      <c r="HP20" s="154"/>
      <c r="HQ20" s="154"/>
      <c r="HR20" s="154"/>
      <c r="HS20" s="154"/>
      <c r="HT20" s="154"/>
      <c r="HU20" s="154"/>
      <c r="HV20" s="154"/>
      <c r="HW20" s="154"/>
      <c r="HX20" s="154"/>
      <c r="HY20" s="154"/>
      <c r="HZ20" s="154"/>
      <c r="IA20" s="154"/>
      <c r="IB20" s="154"/>
      <c r="IC20" s="154"/>
      <c r="ID20" s="154"/>
      <c r="IE20" s="154"/>
      <c r="IF20" s="154"/>
      <c r="IG20" s="154"/>
      <c r="IH20" s="154"/>
      <c r="II20" s="154"/>
      <c r="IJ20" s="154"/>
      <c r="IK20" s="154"/>
      <c r="IL20" s="154"/>
      <c r="IM20" s="154"/>
      <c r="IN20" s="154"/>
      <c r="IO20" s="154"/>
      <c r="IP20" s="154"/>
      <c r="IQ20" s="154"/>
      <c r="IR20" s="154"/>
      <c r="IS20" s="154"/>
      <c r="IT20" s="154"/>
    </row>
    <row r="21" spans="1:254" s="155" customFormat="1" ht="25.5">
      <c r="A21" s="20">
        <v>12</v>
      </c>
      <c r="B21" s="172" t="s">
        <v>280</v>
      </c>
      <c r="C21" s="166" t="s">
        <v>26</v>
      </c>
      <c r="D21" s="25">
        <v>42</v>
      </c>
      <c r="E21" s="23"/>
      <c r="F21" s="152"/>
      <c r="G21" s="25"/>
      <c r="H21" s="24"/>
      <c r="I21" s="23"/>
      <c r="J21" s="25"/>
      <c r="K21" s="25"/>
      <c r="L21" s="25"/>
      <c r="M21" s="152"/>
      <c r="N21" s="25"/>
      <c r="O21" s="25"/>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c r="IL21" s="154"/>
      <c r="IM21" s="154"/>
      <c r="IN21" s="154"/>
      <c r="IO21" s="154"/>
      <c r="IP21" s="154"/>
      <c r="IQ21" s="154"/>
      <c r="IR21" s="154"/>
      <c r="IS21" s="154"/>
      <c r="IT21" s="154"/>
    </row>
    <row r="22" spans="1:16" s="175" customFormat="1" ht="30" customHeight="1">
      <c r="A22" s="20">
        <v>13</v>
      </c>
      <c r="B22" s="172" t="s">
        <v>281</v>
      </c>
      <c r="C22" s="166" t="s">
        <v>26</v>
      </c>
      <c r="D22" s="25">
        <v>17</v>
      </c>
      <c r="E22" s="23"/>
      <c r="F22" s="152"/>
      <c r="G22" s="25"/>
      <c r="H22" s="21"/>
      <c r="I22" s="23"/>
      <c r="J22" s="25"/>
      <c r="K22" s="25"/>
      <c r="L22" s="25"/>
      <c r="M22" s="152"/>
      <c r="N22" s="25"/>
      <c r="O22" s="25"/>
      <c r="P22" s="154"/>
    </row>
    <row r="23" spans="1:16" s="175" customFormat="1" ht="30" customHeight="1">
      <c r="A23" s="20">
        <v>14</v>
      </c>
      <c r="B23" s="172" t="s">
        <v>282</v>
      </c>
      <c r="C23" s="166" t="s">
        <v>26</v>
      </c>
      <c r="D23" s="25">
        <v>108</v>
      </c>
      <c r="E23" s="23"/>
      <c r="F23" s="152"/>
      <c r="G23" s="25"/>
      <c r="H23" s="21"/>
      <c r="I23" s="23"/>
      <c r="J23" s="25"/>
      <c r="K23" s="25"/>
      <c r="L23" s="25"/>
      <c r="M23" s="152"/>
      <c r="N23" s="25"/>
      <c r="O23" s="25"/>
      <c r="P23" s="154"/>
    </row>
    <row r="24" spans="1:16" s="175" customFormat="1" ht="60.75" customHeight="1">
      <c r="A24" s="20">
        <v>15</v>
      </c>
      <c r="B24" s="172" t="s">
        <v>283</v>
      </c>
      <c r="C24" s="166" t="s">
        <v>26</v>
      </c>
      <c r="D24" s="25">
        <v>3</v>
      </c>
      <c r="E24" s="23"/>
      <c r="F24" s="152"/>
      <c r="G24" s="25"/>
      <c r="H24" s="21"/>
      <c r="I24" s="23"/>
      <c r="J24" s="25"/>
      <c r="K24" s="25"/>
      <c r="L24" s="25"/>
      <c r="M24" s="152"/>
      <c r="N24" s="25"/>
      <c r="O24" s="25"/>
      <c r="P24" s="154"/>
    </row>
    <row r="25" spans="1:16" s="175" customFormat="1" ht="33" customHeight="1">
      <c r="A25" s="20">
        <v>16</v>
      </c>
      <c r="B25" s="172" t="s">
        <v>284</v>
      </c>
      <c r="C25" s="166" t="s">
        <v>98</v>
      </c>
      <c r="D25" s="25">
        <v>1</v>
      </c>
      <c r="E25" s="23"/>
      <c r="F25" s="152"/>
      <c r="G25" s="25"/>
      <c r="H25" s="21"/>
      <c r="I25" s="23"/>
      <c r="J25" s="25"/>
      <c r="K25" s="25"/>
      <c r="L25" s="25"/>
      <c r="M25" s="152"/>
      <c r="N25" s="25"/>
      <c r="O25" s="25"/>
      <c r="P25" s="154"/>
    </row>
    <row r="26" spans="1:16" s="175" customFormat="1" ht="33" customHeight="1">
      <c r="A26" s="20">
        <v>17</v>
      </c>
      <c r="B26" s="172" t="s">
        <v>285</v>
      </c>
      <c r="C26" s="166" t="s">
        <v>57</v>
      </c>
      <c r="D26" s="25">
        <v>1</v>
      </c>
      <c r="E26" s="23"/>
      <c r="F26" s="152"/>
      <c r="G26" s="25"/>
      <c r="H26" s="21"/>
      <c r="I26" s="23"/>
      <c r="J26" s="25"/>
      <c r="K26" s="25"/>
      <c r="L26" s="25"/>
      <c r="M26" s="152"/>
      <c r="N26" s="25"/>
      <c r="O26" s="25"/>
      <c r="P26" s="154"/>
    </row>
    <row r="27" spans="1:16" s="175" customFormat="1" ht="33" customHeight="1">
      <c r="A27" s="20">
        <v>18</v>
      </c>
      <c r="B27" s="172" t="s">
        <v>286</v>
      </c>
      <c r="C27" s="166" t="s">
        <v>57</v>
      </c>
      <c r="D27" s="25">
        <v>1</v>
      </c>
      <c r="E27" s="23"/>
      <c r="F27" s="152"/>
      <c r="G27" s="25"/>
      <c r="H27" s="21"/>
      <c r="I27" s="23"/>
      <c r="J27" s="25"/>
      <c r="K27" s="25"/>
      <c r="L27" s="25"/>
      <c r="M27" s="152"/>
      <c r="N27" s="25"/>
      <c r="O27" s="25"/>
      <c r="P27" s="154"/>
    </row>
    <row r="28" spans="1:16" s="175" customFormat="1" ht="22.5" customHeight="1">
      <c r="A28" s="20">
        <v>19</v>
      </c>
      <c r="B28" s="250" t="s">
        <v>287</v>
      </c>
      <c r="C28" s="166" t="s">
        <v>57</v>
      </c>
      <c r="D28" s="25">
        <v>1</v>
      </c>
      <c r="E28" s="23"/>
      <c r="F28" s="152"/>
      <c r="G28" s="25"/>
      <c r="H28" s="24"/>
      <c r="I28" s="23"/>
      <c r="J28" s="25"/>
      <c r="K28" s="25"/>
      <c r="L28" s="25"/>
      <c r="M28" s="152"/>
      <c r="N28" s="25"/>
      <c r="O28" s="25"/>
      <c r="P28" s="154"/>
    </row>
    <row r="29" spans="1:252" s="155" customFormat="1" ht="27">
      <c r="A29" s="20">
        <v>20</v>
      </c>
      <c r="B29" s="173" t="s">
        <v>209</v>
      </c>
      <c r="C29" s="166" t="s">
        <v>63</v>
      </c>
      <c r="D29" s="25">
        <v>1</v>
      </c>
      <c r="E29" s="25"/>
      <c r="F29" s="152"/>
      <c r="G29" s="25"/>
      <c r="H29" s="25"/>
      <c r="I29" s="23"/>
      <c r="J29" s="25"/>
      <c r="K29" s="25"/>
      <c r="L29" s="25"/>
      <c r="M29" s="152"/>
      <c r="N29" s="25"/>
      <c r="O29" s="25"/>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4"/>
      <c r="EN29" s="154"/>
      <c r="EO29" s="154"/>
      <c r="EP29" s="154"/>
      <c r="EQ29" s="154"/>
      <c r="ER29" s="154"/>
      <c r="ES29" s="154"/>
      <c r="ET29" s="154"/>
      <c r="EU29" s="154"/>
      <c r="EV29" s="154"/>
      <c r="EW29" s="154"/>
      <c r="EX29" s="154"/>
      <c r="EY29" s="154"/>
      <c r="EZ29" s="154"/>
      <c r="FA29" s="154"/>
      <c r="FB29" s="154"/>
      <c r="FC29" s="154"/>
      <c r="FD29" s="154"/>
      <c r="FE29" s="154"/>
      <c r="FF29" s="154"/>
      <c r="FG29" s="154"/>
      <c r="FH29" s="154"/>
      <c r="FI29" s="154"/>
      <c r="FJ29" s="154"/>
      <c r="FK29" s="154"/>
      <c r="FL29" s="154"/>
      <c r="FM29" s="154"/>
      <c r="FN29" s="154"/>
      <c r="FO29" s="154"/>
      <c r="FP29" s="154"/>
      <c r="FQ29" s="154"/>
      <c r="FR29" s="154"/>
      <c r="FS29" s="154"/>
      <c r="FT29" s="154"/>
      <c r="FU29" s="154"/>
      <c r="FV29" s="154"/>
      <c r="FW29" s="154"/>
      <c r="FX29" s="154"/>
      <c r="FY29" s="154"/>
      <c r="FZ29" s="154"/>
      <c r="GA29" s="154"/>
      <c r="GB29" s="154"/>
      <c r="GC29" s="154"/>
      <c r="GD29" s="154"/>
      <c r="GE29" s="154"/>
      <c r="GF29" s="154"/>
      <c r="GG29" s="154"/>
      <c r="GH29" s="154"/>
      <c r="GI29" s="154"/>
      <c r="GJ29" s="154"/>
      <c r="GK29" s="154"/>
      <c r="GL29" s="154"/>
      <c r="GM29" s="154"/>
      <c r="GN29" s="154"/>
      <c r="GO29" s="154"/>
      <c r="GP29" s="154"/>
      <c r="GQ29" s="154"/>
      <c r="GR29" s="154"/>
      <c r="GS29" s="154"/>
      <c r="GT29" s="154"/>
      <c r="GU29" s="154"/>
      <c r="GV29" s="154"/>
      <c r="GW29" s="154"/>
      <c r="GX29" s="154"/>
      <c r="GY29" s="154"/>
      <c r="GZ29" s="154"/>
      <c r="HA29" s="154"/>
      <c r="HB29" s="154"/>
      <c r="HC29" s="154"/>
      <c r="HD29" s="154"/>
      <c r="HE29" s="154"/>
      <c r="HF29" s="154"/>
      <c r="HG29" s="154"/>
      <c r="HH29" s="154"/>
      <c r="HI29" s="154"/>
      <c r="HJ29" s="154"/>
      <c r="HK29" s="154"/>
      <c r="HL29" s="154"/>
      <c r="HM29" s="154"/>
      <c r="HN29" s="154"/>
      <c r="HO29" s="154"/>
      <c r="HP29" s="154"/>
      <c r="HQ29" s="154"/>
      <c r="HR29" s="154"/>
      <c r="HS29" s="154"/>
      <c r="HT29" s="154"/>
      <c r="HU29" s="154"/>
      <c r="HV29" s="154"/>
      <c r="HW29" s="154"/>
      <c r="HX29" s="154"/>
      <c r="HY29" s="154"/>
      <c r="HZ29" s="154"/>
      <c r="IA29" s="154"/>
      <c r="IB29" s="154"/>
      <c r="IC29" s="154"/>
      <c r="ID29" s="154"/>
      <c r="IE29" s="154"/>
      <c r="IF29" s="154"/>
      <c r="IG29" s="154"/>
      <c r="IH29" s="154"/>
      <c r="II29" s="154"/>
      <c r="IJ29" s="154"/>
      <c r="IK29" s="154"/>
      <c r="IL29" s="154"/>
      <c r="IM29" s="154"/>
      <c r="IN29" s="154"/>
      <c r="IO29" s="154"/>
      <c r="IP29" s="154"/>
      <c r="IQ29" s="154"/>
      <c r="IR29" s="154"/>
    </row>
    <row r="30" spans="1:16" s="175" customFormat="1" ht="39" customHeight="1">
      <c r="A30" s="20">
        <v>21</v>
      </c>
      <c r="B30" s="172" t="s">
        <v>288</v>
      </c>
      <c r="C30" s="166" t="s">
        <v>110</v>
      </c>
      <c r="D30" s="25">
        <v>178</v>
      </c>
      <c r="E30" s="24"/>
      <c r="F30" s="152"/>
      <c r="G30" s="25"/>
      <c r="H30" s="24"/>
      <c r="I30" s="23"/>
      <c r="J30" s="25"/>
      <c r="K30" s="25"/>
      <c r="L30" s="25"/>
      <c r="M30" s="152"/>
      <c r="N30" s="25"/>
      <c r="O30" s="25"/>
      <c r="P30" s="154"/>
    </row>
    <row r="31" spans="1:252" s="155" customFormat="1" ht="40.5">
      <c r="A31" s="20">
        <v>22</v>
      </c>
      <c r="B31" s="165" t="s">
        <v>210</v>
      </c>
      <c r="C31" s="166" t="s">
        <v>63</v>
      </c>
      <c r="D31" s="25">
        <v>1</v>
      </c>
      <c r="E31" s="25"/>
      <c r="F31" s="152"/>
      <c r="G31" s="25"/>
      <c r="H31" s="25"/>
      <c r="I31" s="23"/>
      <c r="J31" s="25"/>
      <c r="K31" s="25"/>
      <c r="L31" s="25"/>
      <c r="M31" s="152"/>
      <c r="N31" s="25"/>
      <c r="O31" s="25"/>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c r="EX31" s="154"/>
      <c r="EY31" s="154"/>
      <c r="EZ31" s="154"/>
      <c r="FA31" s="154"/>
      <c r="FB31" s="154"/>
      <c r="FC31" s="154"/>
      <c r="FD31" s="154"/>
      <c r="FE31" s="154"/>
      <c r="FF31" s="154"/>
      <c r="FG31" s="154"/>
      <c r="FH31" s="154"/>
      <c r="FI31" s="154"/>
      <c r="FJ31" s="154"/>
      <c r="FK31" s="154"/>
      <c r="FL31" s="154"/>
      <c r="FM31" s="154"/>
      <c r="FN31" s="154"/>
      <c r="FO31" s="154"/>
      <c r="FP31" s="154"/>
      <c r="FQ31" s="154"/>
      <c r="FR31" s="154"/>
      <c r="FS31" s="154"/>
      <c r="FT31" s="154"/>
      <c r="FU31" s="154"/>
      <c r="FV31" s="154"/>
      <c r="FW31" s="154"/>
      <c r="FX31" s="154"/>
      <c r="FY31" s="154"/>
      <c r="FZ31" s="154"/>
      <c r="GA31" s="154"/>
      <c r="GB31" s="154"/>
      <c r="GC31" s="154"/>
      <c r="GD31" s="154"/>
      <c r="GE31" s="154"/>
      <c r="GF31" s="154"/>
      <c r="GG31" s="154"/>
      <c r="GH31" s="154"/>
      <c r="GI31" s="154"/>
      <c r="GJ31" s="154"/>
      <c r="GK31" s="154"/>
      <c r="GL31" s="154"/>
      <c r="GM31" s="154"/>
      <c r="GN31" s="154"/>
      <c r="GO31" s="154"/>
      <c r="GP31" s="154"/>
      <c r="GQ31" s="154"/>
      <c r="GR31" s="154"/>
      <c r="GS31" s="154"/>
      <c r="GT31" s="154"/>
      <c r="GU31" s="154"/>
      <c r="GV31" s="154"/>
      <c r="GW31" s="154"/>
      <c r="GX31" s="154"/>
      <c r="GY31" s="154"/>
      <c r="GZ31" s="154"/>
      <c r="HA31" s="154"/>
      <c r="HB31" s="154"/>
      <c r="HC31" s="154"/>
      <c r="HD31" s="154"/>
      <c r="HE31" s="154"/>
      <c r="HF31" s="154"/>
      <c r="HG31" s="154"/>
      <c r="HH31" s="154"/>
      <c r="HI31" s="154"/>
      <c r="HJ31" s="154"/>
      <c r="HK31" s="154"/>
      <c r="HL31" s="154"/>
      <c r="HM31" s="154"/>
      <c r="HN31" s="154"/>
      <c r="HO31" s="154"/>
      <c r="HP31" s="154"/>
      <c r="HQ31" s="154"/>
      <c r="HR31" s="154"/>
      <c r="HS31" s="154"/>
      <c r="HT31" s="154"/>
      <c r="HU31" s="154"/>
      <c r="HV31" s="154"/>
      <c r="HW31" s="154"/>
      <c r="HX31" s="154"/>
      <c r="HY31" s="154"/>
      <c r="HZ31" s="154"/>
      <c r="IA31" s="154"/>
      <c r="IB31" s="154"/>
      <c r="IC31" s="154"/>
      <c r="ID31" s="154"/>
      <c r="IE31" s="154"/>
      <c r="IF31" s="154"/>
      <c r="IG31" s="154"/>
      <c r="IH31" s="154"/>
      <c r="II31" s="154"/>
      <c r="IJ31" s="154"/>
      <c r="IK31" s="154"/>
      <c r="IL31" s="154"/>
      <c r="IM31" s="154"/>
      <c r="IN31" s="154"/>
      <c r="IO31" s="154"/>
      <c r="IP31" s="154"/>
      <c r="IQ31" s="154"/>
      <c r="IR31" s="154"/>
    </row>
    <row r="32" spans="1:255" s="169" customFormat="1" ht="25.5">
      <c r="A32" s="20">
        <v>23</v>
      </c>
      <c r="B32" s="250" t="s">
        <v>289</v>
      </c>
      <c r="C32" s="205" t="s">
        <v>39</v>
      </c>
      <c r="D32" s="25">
        <v>12</v>
      </c>
      <c r="E32" s="152"/>
      <c r="F32" s="152"/>
      <c r="G32" s="25"/>
      <c r="H32" s="152"/>
      <c r="I32" s="23"/>
      <c r="J32" s="25"/>
      <c r="K32" s="25"/>
      <c r="L32" s="25"/>
      <c r="M32" s="152"/>
      <c r="N32" s="25"/>
      <c r="O32" s="25"/>
      <c r="P32" s="154"/>
      <c r="IO32" s="170"/>
      <c r="IP32" s="170"/>
      <c r="IQ32" s="170"/>
      <c r="IR32" s="170"/>
      <c r="IS32" s="170"/>
      <c r="IT32" s="170"/>
      <c r="IU32" s="170"/>
    </row>
    <row r="33" spans="1:254" s="155" customFormat="1" ht="38.25">
      <c r="A33" s="20">
        <v>24</v>
      </c>
      <c r="B33" s="250" t="s">
        <v>290</v>
      </c>
      <c r="C33" s="205" t="s">
        <v>39</v>
      </c>
      <c r="D33" s="25">
        <v>12</v>
      </c>
      <c r="E33" s="152"/>
      <c r="F33" s="152"/>
      <c r="G33" s="25"/>
      <c r="H33" s="25"/>
      <c r="I33" s="23"/>
      <c r="J33" s="25"/>
      <c r="K33" s="25"/>
      <c r="L33" s="25"/>
      <c r="M33" s="152"/>
      <c r="N33" s="25"/>
      <c r="O33" s="25"/>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c r="FY33" s="154"/>
      <c r="FZ33" s="154"/>
      <c r="GA33" s="154"/>
      <c r="GB33" s="154"/>
      <c r="GC33" s="154"/>
      <c r="GD33" s="154"/>
      <c r="GE33" s="154"/>
      <c r="GF33" s="154"/>
      <c r="GG33" s="154"/>
      <c r="GH33" s="154"/>
      <c r="GI33" s="154"/>
      <c r="GJ33" s="154"/>
      <c r="GK33" s="154"/>
      <c r="GL33" s="154"/>
      <c r="GM33" s="154"/>
      <c r="GN33" s="154"/>
      <c r="GO33" s="154"/>
      <c r="GP33" s="154"/>
      <c r="GQ33" s="154"/>
      <c r="GR33" s="154"/>
      <c r="GS33" s="154"/>
      <c r="GT33" s="154"/>
      <c r="GU33" s="154"/>
      <c r="GV33" s="154"/>
      <c r="GW33" s="154"/>
      <c r="GX33" s="154"/>
      <c r="GY33" s="154"/>
      <c r="GZ33" s="154"/>
      <c r="HA33" s="154"/>
      <c r="HB33" s="154"/>
      <c r="HC33" s="154"/>
      <c r="HD33" s="154"/>
      <c r="HE33" s="154"/>
      <c r="HF33" s="154"/>
      <c r="HG33" s="154"/>
      <c r="HH33" s="154"/>
      <c r="HI33" s="154"/>
      <c r="HJ33" s="154"/>
      <c r="HK33" s="154"/>
      <c r="HL33" s="154"/>
      <c r="HM33" s="154"/>
      <c r="HN33" s="154"/>
      <c r="HO33" s="154"/>
      <c r="HP33" s="154"/>
      <c r="HQ33" s="154"/>
      <c r="HR33" s="154"/>
      <c r="HS33" s="154"/>
      <c r="HT33" s="154"/>
      <c r="HU33" s="154"/>
      <c r="HV33" s="154"/>
      <c r="HW33" s="154"/>
      <c r="HX33" s="154"/>
      <c r="HY33" s="154"/>
      <c r="HZ33" s="154"/>
      <c r="IA33" s="154"/>
      <c r="IB33" s="154"/>
      <c r="IC33" s="154"/>
      <c r="ID33" s="154"/>
      <c r="IE33" s="154"/>
      <c r="IF33" s="154"/>
      <c r="IG33" s="154"/>
      <c r="IH33" s="154"/>
      <c r="II33" s="154"/>
      <c r="IJ33" s="154"/>
      <c r="IK33" s="154"/>
      <c r="IL33" s="154"/>
      <c r="IM33" s="154"/>
      <c r="IN33" s="154"/>
      <c r="IO33" s="154"/>
      <c r="IP33" s="154"/>
      <c r="IQ33" s="154"/>
      <c r="IR33" s="154"/>
      <c r="IS33" s="154"/>
      <c r="IT33" s="154"/>
    </row>
    <row r="34" spans="1:16" s="175" customFormat="1" ht="60.75" customHeight="1">
      <c r="A34" s="20">
        <v>25</v>
      </c>
      <c r="B34" s="206" t="s">
        <v>211</v>
      </c>
      <c r="C34" s="207" t="s">
        <v>39</v>
      </c>
      <c r="D34" s="208">
        <v>6</v>
      </c>
      <c r="E34" s="44"/>
      <c r="F34" s="152"/>
      <c r="G34" s="21"/>
      <c r="H34" s="21"/>
      <c r="I34" s="23"/>
      <c r="J34" s="23"/>
      <c r="K34" s="23"/>
      <c r="L34" s="23"/>
      <c r="M34" s="23"/>
      <c r="N34" s="23"/>
      <c r="O34" s="23"/>
      <c r="P34" s="154"/>
    </row>
    <row r="35" spans="1:16" s="175" customFormat="1" ht="60.75" customHeight="1">
      <c r="A35" s="20">
        <v>26</v>
      </c>
      <c r="B35" s="209" t="s">
        <v>212</v>
      </c>
      <c r="C35" s="205" t="s">
        <v>39</v>
      </c>
      <c r="D35" s="25">
        <v>2</v>
      </c>
      <c r="E35" s="44"/>
      <c r="F35" s="152"/>
      <c r="G35" s="21"/>
      <c r="H35" s="21"/>
      <c r="I35" s="23"/>
      <c r="J35" s="23"/>
      <c r="K35" s="23"/>
      <c r="L35" s="23"/>
      <c r="M35" s="23"/>
      <c r="N35" s="23"/>
      <c r="O35" s="23"/>
      <c r="P35" s="154"/>
    </row>
    <row r="36" spans="1:15" ht="25.5">
      <c r="A36" s="18"/>
      <c r="B36" s="42" t="s">
        <v>41</v>
      </c>
      <c r="C36" s="53"/>
      <c r="D36" s="54"/>
      <c r="E36" s="19"/>
      <c r="F36" s="19"/>
      <c r="G36" s="19"/>
      <c r="H36" s="19"/>
      <c r="I36" s="19"/>
      <c r="J36" s="19"/>
      <c r="K36" s="19"/>
      <c r="L36" s="19"/>
      <c r="M36" s="19"/>
      <c r="N36" s="19"/>
      <c r="O36" s="19"/>
    </row>
    <row r="37" spans="1:15" s="55" customFormat="1" ht="13.5">
      <c r="A37" s="74"/>
      <c r="B37" s="74" t="s">
        <v>20</v>
      </c>
      <c r="C37" s="198" t="s">
        <v>330</v>
      </c>
      <c r="D37" s="75"/>
      <c r="E37" s="76"/>
      <c r="F37" s="76"/>
      <c r="G37" s="76"/>
      <c r="H37" s="76"/>
      <c r="I37" s="70"/>
      <c r="J37" s="70"/>
      <c r="K37" s="70"/>
      <c r="L37" s="70"/>
      <c r="M37" s="70"/>
      <c r="N37" s="70"/>
      <c r="O37" s="75"/>
    </row>
    <row r="38" spans="1:15" s="55" customFormat="1" ht="13.5">
      <c r="A38" s="74"/>
      <c r="B38" s="74" t="s">
        <v>21</v>
      </c>
      <c r="C38" s="198" t="s">
        <v>330</v>
      </c>
      <c r="D38" s="75"/>
      <c r="E38" s="74"/>
      <c r="F38" s="74"/>
      <c r="G38" s="74"/>
      <c r="H38" s="74"/>
      <c r="I38" s="70"/>
      <c r="J38" s="70"/>
      <c r="K38" s="70"/>
      <c r="L38" s="70"/>
      <c r="M38" s="70"/>
      <c r="N38" s="70"/>
      <c r="O38" s="75"/>
    </row>
    <row r="39" spans="1:15" s="55" customFormat="1" ht="13.5">
      <c r="A39" s="77"/>
      <c r="B39" s="77" t="s">
        <v>40</v>
      </c>
      <c r="C39" s="74"/>
      <c r="D39" s="78"/>
      <c r="E39" s="74"/>
      <c r="F39" s="74"/>
      <c r="G39" s="74"/>
      <c r="H39" s="74"/>
      <c r="I39" s="70"/>
      <c r="J39" s="70"/>
      <c r="K39" s="70"/>
      <c r="L39" s="70"/>
      <c r="M39" s="70"/>
      <c r="N39" s="70"/>
      <c r="O39" s="79"/>
    </row>
    <row r="40" spans="1:15" s="16" customFormat="1" ht="12.75" customHeight="1">
      <c r="A40" s="80"/>
      <c r="B40" s="81" t="s">
        <v>108</v>
      </c>
      <c r="C40" s="82">
        <v>0.21</v>
      </c>
      <c r="D40" s="83"/>
      <c r="E40" s="67"/>
      <c r="F40" s="67"/>
      <c r="G40" s="67"/>
      <c r="H40" s="67"/>
      <c r="I40" s="67"/>
      <c r="J40" s="84"/>
      <c r="K40" s="85"/>
      <c r="L40" s="67"/>
      <c r="M40" s="66"/>
      <c r="N40" s="67"/>
      <c r="O40" s="25"/>
    </row>
    <row r="41" spans="1:15" s="16" customFormat="1" ht="12.75" customHeight="1">
      <c r="A41" s="80"/>
      <c r="B41" s="86" t="s">
        <v>4</v>
      </c>
      <c r="C41" s="67"/>
      <c r="D41" s="83"/>
      <c r="E41" s="67"/>
      <c r="F41" s="67"/>
      <c r="G41" s="67"/>
      <c r="H41" s="67"/>
      <c r="I41" s="67"/>
      <c r="J41" s="84"/>
      <c r="K41" s="85"/>
      <c r="L41" s="67"/>
      <c r="M41" s="66"/>
      <c r="N41" s="67"/>
      <c r="O41" s="87"/>
    </row>
    <row r="42" spans="1:254" ht="12.75" customHeight="1">
      <c r="A42" s="2"/>
      <c r="B42" s="5"/>
      <c r="C42" s="3"/>
      <c r="D42" s="6"/>
      <c r="E42" s="3"/>
      <c r="F42" s="3"/>
      <c r="G42" s="3"/>
      <c r="H42" s="3"/>
      <c r="I42" s="3"/>
      <c r="J42" s="8"/>
      <c r="K42" s="7"/>
      <c r="L42" s="3"/>
      <c r="M42" s="9"/>
      <c r="N42" s="3"/>
      <c r="O42" s="3"/>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row>
    <row r="43" spans="1:254" ht="12.75" customHeight="1">
      <c r="A43" s="2"/>
      <c r="B43" s="5"/>
      <c r="C43" s="3"/>
      <c r="D43" s="6"/>
      <c r="E43" s="3"/>
      <c r="F43" s="3"/>
      <c r="G43" s="3"/>
      <c r="H43" s="3"/>
      <c r="I43" s="3"/>
      <c r="J43" s="8"/>
      <c r="K43" s="7"/>
      <c r="L43" s="3"/>
      <c r="M43" s="9"/>
      <c r="N43" s="3"/>
      <c r="O43" s="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row>
    <row r="44" spans="1:254" ht="12.75" customHeight="1">
      <c r="A44" s="2"/>
      <c r="B44" s="265" t="s">
        <v>333</v>
      </c>
      <c r="C44" s="93"/>
      <c r="D44" s="134"/>
      <c r="E44" s="3"/>
      <c r="F44" s="3"/>
      <c r="G44" s="3"/>
      <c r="H44" s="3"/>
      <c r="I44" s="3"/>
      <c r="J44" s="8"/>
      <c r="K44" s="7"/>
      <c r="L44" s="3"/>
      <c r="M44" s="9"/>
      <c r="N44" s="3"/>
      <c r="O44" s="3"/>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row>
    <row r="45" spans="2:4" ht="14.25">
      <c r="B45" s="265"/>
      <c r="C45" s="93"/>
      <c r="D45" s="134"/>
    </row>
    <row r="46" spans="2:4" ht="14.25">
      <c r="B46" s="265"/>
      <c r="C46" s="93"/>
      <c r="D46" s="134"/>
    </row>
    <row r="47" spans="2:4" ht="14.25">
      <c r="B47" s="265"/>
      <c r="C47" s="93"/>
      <c r="D47" s="134"/>
    </row>
    <row r="48" spans="2:4" ht="14.25">
      <c r="B48" s="265"/>
      <c r="C48" s="145"/>
      <c r="D48" s="146"/>
    </row>
    <row r="49" spans="2:4" ht="14.25">
      <c r="B49" s="265" t="s">
        <v>334</v>
      </c>
      <c r="C49" s="131"/>
      <c r="D49" s="148"/>
    </row>
  </sheetData>
  <sheetProtection/>
  <mergeCells count="5">
    <mergeCell ref="A7:A8"/>
    <mergeCell ref="B7:B8"/>
    <mergeCell ref="C3:H3"/>
    <mergeCell ref="C4:H4"/>
    <mergeCell ref="C5:H5"/>
  </mergeCells>
  <printOptions/>
  <pageMargins left="0.31496062992125984" right="0.31496062992125984" top="0.9448818897637796" bottom="0.15748031496062992" header="0.7086614173228347" footer="0.1181102362204724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U74"/>
  <sheetViews>
    <sheetView zoomScalePageLayoutView="0" workbookViewId="0" topLeftCell="A1">
      <selection activeCell="A1" sqref="A1"/>
    </sheetView>
  </sheetViews>
  <sheetFormatPr defaultColWidth="8.8515625" defaultRowHeight="12.75"/>
  <cols>
    <col min="1" max="1" width="4.28125" style="52" customWidth="1"/>
    <col min="2" max="2" width="36.57421875" style="210" customWidth="1"/>
    <col min="3" max="3" width="6.140625" style="52" customWidth="1"/>
    <col min="4" max="4" width="8.00390625" style="52" customWidth="1"/>
    <col min="5" max="5" width="6.7109375" style="52" customWidth="1"/>
    <col min="6" max="6" width="7.140625" style="211" hidden="1" customWidth="1"/>
    <col min="7" max="7" width="7.140625" style="212" customWidth="1"/>
    <col min="8" max="8" width="10.28125" style="212" customWidth="1"/>
    <col min="9" max="9" width="7.8515625" style="213" customWidth="1"/>
    <col min="10" max="10" width="7.421875" style="52" customWidth="1"/>
    <col min="11" max="12" width="7.8515625" style="52" customWidth="1"/>
    <col min="13" max="13" width="11.00390625" style="52" customWidth="1"/>
    <col min="14" max="14" width="7.28125" style="52" customWidth="1"/>
    <col min="15" max="15" width="8.57421875" style="52" customWidth="1"/>
    <col min="16" max="254" width="8.8515625" style="52" customWidth="1"/>
    <col min="255" max="16384" width="8.8515625" style="16" customWidth="1"/>
  </cols>
  <sheetData>
    <row r="1" spans="1:254" ht="14.25">
      <c r="A1" s="130"/>
      <c r="B1" s="15"/>
      <c r="C1" s="131"/>
      <c r="D1" s="132" t="s">
        <v>101</v>
      </c>
      <c r="E1" s="131"/>
      <c r="F1" s="131"/>
      <c r="G1" s="131"/>
      <c r="H1" s="131"/>
      <c r="I1" s="131"/>
      <c r="J1" s="131"/>
      <c r="K1" s="131"/>
      <c r="L1" s="131"/>
      <c r="M1" s="131"/>
      <c r="N1" s="131"/>
      <c r="O1" s="131"/>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6"/>
      <c r="IP1" s="16"/>
      <c r="IQ1" s="16"/>
      <c r="IR1" s="16"/>
      <c r="IS1" s="16"/>
      <c r="IT1" s="16"/>
    </row>
    <row r="2" spans="1:254" ht="14.25">
      <c r="A2" s="130"/>
      <c r="B2" s="15"/>
      <c r="C2" s="131"/>
      <c r="D2" s="150" t="s">
        <v>100</v>
      </c>
      <c r="E2" s="131"/>
      <c r="F2" s="131"/>
      <c r="G2" s="131"/>
      <c r="H2" s="131"/>
      <c r="I2" s="131"/>
      <c r="J2" s="131"/>
      <c r="K2" s="131"/>
      <c r="L2" s="131"/>
      <c r="M2" s="131"/>
      <c r="N2" s="131"/>
      <c r="O2" s="131"/>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6"/>
      <c r="IP2" s="16"/>
      <c r="IQ2" s="16"/>
      <c r="IR2" s="16"/>
      <c r="IS2" s="16"/>
      <c r="IT2" s="16"/>
    </row>
    <row r="3" spans="1:254" ht="70.5" customHeight="1">
      <c r="A3" s="15"/>
      <c r="B3" s="88" t="s">
        <v>2</v>
      </c>
      <c r="C3" s="272" t="s">
        <v>331</v>
      </c>
      <c r="D3" s="272"/>
      <c r="E3" s="272"/>
      <c r="F3" s="272"/>
      <c r="G3" s="272"/>
      <c r="H3" s="272"/>
      <c r="I3" s="63"/>
      <c r="J3" s="63"/>
      <c r="K3" s="63"/>
      <c r="L3" s="63"/>
      <c r="M3" s="63"/>
      <c r="N3" s="63"/>
      <c r="O3" s="63"/>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row>
    <row r="4" spans="1:254" ht="76.5" customHeight="1">
      <c r="A4" s="15"/>
      <c r="B4" s="90" t="s">
        <v>0</v>
      </c>
      <c r="C4" s="273" t="s">
        <v>335</v>
      </c>
      <c r="D4" s="273"/>
      <c r="E4" s="273"/>
      <c r="F4" s="273"/>
      <c r="G4" s="273"/>
      <c r="H4" s="273"/>
      <c r="I4" s="63"/>
      <c r="J4" s="63"/>
      <c r="K4" s="63"/>
      <c r="L4" s="63"/>
      <c r="M4" s="63"/>
      <c r="N4" s="63"/>
      <c r="O4" s="63"/>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row>
    <row r="5" spans="1:254" ht="39.75" customHeight="1">
      <c r="A5" s="89"/>
      <c r="B5" s="90" t="s">
        <v>7</v>
      </c>
      <c r="C5" s="278" t="s">
        <v>332</v>
      </c>
      <c r="D5" s="278"/>
      <c r="E5" s="278"/>
      <c r="F5" s="278"/>
      <c r="G5" s="278"/>
      <c r="H5" s="278"/>
      <c r="I5" s="63"/>
      <c r="J5" s="63"/>
      <c r="K5" s="63"/>
      <c r="L5" s="63"/>
      <c r="M5" s="63"/>
      <c r="N5" s="63"/>
      <c r="O5" s="63" t="s">
        <v>6</v>
      </c>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spans="1:254" ht="12.75" customHeight="1">
      <c r="A6" s="274" t="s">
        <v>27</v>
      </c>
      <c r="B6" s="276" t="s">
        <v>35</v>
      </c>
      <c r="C6" s="214"/>
      <c r="D6" s="215"/>
      <c r="E6" s="216" t="s">
        <v>22</v>
      </c>
      <c r="F6" s="217"/>
      <c r="G6" s="217"/>
      <c r="H6" s="217"/>
      <c r="I6" s="217"/>
      <c r="J6" s="217"/>
      <c r="K6" s="218" t="s">
        <v>23</v>
      </c>
      <c r="L6" s="219"/>
      <c r="M6" s="217"/>
      <c r="N6" s="217"/>
      <c r="O6" s="220"/>
      <c r="P6" s="15"/>
      <c r="Q6" s="15"/>
      <c r="R6" s="15"/>
      <c r="S6" s="15"/>
      <c r="T6" s="15"/>
      <c r="U6" s="15"/>
      <c r="V6" s="15"/>
      <c r="W6" s="15"/>
      <c r="X6" s="15"/>
      <c r="Y6" s="15" t="s">
        <v>345</v>
      </c>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6"/>
      <c r="IP6" s="16"/>
      <c r="IQ6" s="16"/>
      <c r="IR6" s="16"/>
      <c r="IS6" s="16"/>
      <c r="IT6" s="16"/>
    </row>
    <row r="7" spans="1:254" ht="47.25" customHeight="1">
      <c r="A7" s="275"/>
      <c r="B7" s="277"/>
      <c r="C7" s="221" t="s">
        <v>38</v>
      </c>
      <c r="D7" s="222" t="s">
        <v>37</v>
      </c>
      <c r="E7" s="223" t="s">
        <v>24</v>
      </c>
      <c r="F7" s="223" t="s">
        <v>30</v>
      </c>
      <c r="G7" s="223" t="s">
        <v>34</v>
      </c>
      <c r="H7" s="224" t="s">
        <v>31</v>
      </c>
      <c r="I7" s="223" t="s">
        <v>36</v>
      </c>
      <c r="J7" s="225" t="s">
        <v>4</v>
      </c>
      <c r="K7" s="226" t="s">
        <v>25</v>
      </c>
      <c r="L7" s="223" t="s">
        <v>32</v>
      </c>
      <c r="M7" s="224" t="s">
        <v>31</v>
      </c>
      <c r="N7" s="227" t="s">
        <v>36</v>
      </c>
      <c r="O7" s="228" t="s">
        <v>33</v>
      </c>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6"/>
      <c r="IP7" s="16"/>
      <c r="IQ7" s="16"/>
      <c r="IR7" s="16"/>
      <c r="IS7" s="16"/>
      <c r="IT7" s="16"/>
    </row>
    <row r="8" spans="1:254" s="155" customFormat="1" ht="14.25">
      <c r="A8" s="20"/>
      <c r="B8" s="233" t="s">
        <v>65</v>
      </c>
      <c r="C8" s="22"/>
      <c r="D8" s="22"/>
      <c r="E8" s="23"/>
      <c r="F8" s="24"/>
      <c r="G8" s="21"/>
      <c r="H8" s="21"/>
      <c r="I8" s="23"/>
      <c r="J8" s="23"/>
      <c r="K8" s="23"/>
      <c r="L8" s="23"/>
      <c r="M8" s="23"/>
      <c r="N8" s="23"/>
      <c r="O8" s="23"/>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c r="IL8" s="154"/>
      <c r="IM8" s="154"/>
      <c r="IN8" s="154"/>
      <c r="IO8" s="154"/>
      <c r="IP8" s="154"/>
      <c r="IQ8" s="154"/>
      <c r="IR8" s="154"/>
      <c r="IS8" s="154"/>
      <c r="IT8" s="154"/>
    </row>
    <row r="9" spans="1:252" s="155" customFormat="1" ht="67.5">
      <c r="A9" s="20">
        <v>1</v>
      </c>
      <c r="B9" s="270" t="s">
        <v>343</v>
      </c>
      <c r="C9" s="166" t="s">
        <v>39</v>
      </c>
      <c r="D9" s="25">
        <v>1</v>
      </c>
      <c r="E9" s="25"/>
      <c r="F9" s="152"/>
      <c r="G9" s="25"/>
      <c r="H9" s="25"/>
      <c r="I9" s="25"/>
      <c r="J9" s="25"/>
      <c r="K9" s="25"/>
      <c r="L9" s="25"/>
      <c r="M9" s="152"/>
      <c r="N9" s="25"/>
      <c r="O9" s="25"/>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row>
    <row r="10" spans="1:252" s="155" customFormat="1" ht="25.5">
      <c r="A10" s="20">
        <v>2</v>
      </c>
      <c r="B10" s="248" t="s">
        <v>291</v>
      </c>
      <c r="C10" s="166" t="s">
        <v>39</v>
      </c>
      <c r="D10" s="25">
        <v>1</v>
      </c>
      <c r="E10" s="25"/>
      <c r="F10" s="152"/>
      <c r="G10" s="25"/>
      <c r="H10" s="25"/>
      <c r="I10" s="25"/>
      <c r="J10" s="25"/>
      <c r="K10" s="25"/>
      <c r="L10" s="25"/>
      <c r="M10" s="152"/>
      <c r="N10" s="25"/>
      <c r="O10" s="25"/>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row>
    <row r="11" spans="1:252" s="155" customFormat="1" ht="13.5">
      <c r="A11" s="20">
        <v>3</v>
      </c>
      <c r="B11" s="248" t="s">
        <v>292</v>
      </c>
      <c r="C11" s="166" t="s">
        <v>39</v>
      </c>
      <c r="D11" s="25">
        <v>3</v>
      </c>
      <c r="E11" s="25"/>
      <c r="F11" s="152"/>
      <c r="G11" s="25"/>
      <c r="H11" s="25"/>
      <c r="I11" s="25"/>
      <c r="J11" s="25"/>
      <c r="K11" s="25"/>
      <c r="L11" s="25"/>
      <c r="M11" s="152"/>
      <c r="N11" s="25"/>
      <c r="O11" s="25"/>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row>
    <row r="12" spans="1:252" s="155" customFormat="1" ht="13.5">
      <c r="A12" s="20">
        <v>4</v>
      </c>
      <c r="B12" s="248" t="s">
        <v>293</v>
      </c>
      <c r="C12" s="166" t="s">
        <v>39</v>
      </c>
      <c r="D12" s="25">
        <v>3</v>
      </c>
      <c r="E12" s="25"/>
      <c r="F12" s="152"/>
      <c r="G12" s="25"/>
      <c r="H12" s="25"/>
      <c r="I12" s="25"/>
      <c r="J12" s="25"/>
      <c r="K12" s="25"/>
      <c r="L12" s="25"/>
      <c r="M12" s="152"/>
      <c r="N12" s="25"/>
      <c r="O12" s="25"/>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row>
    <row r="13" spans="1:254" s="155" customFormat="1" ht="14.25">
      <c r="A13" s="20">
        <v>5</v>
      </c>
      <c r="B13" s="234" t="s">
        <v>66</v>
      </c>
      <c r="C13" s="166"/>
      <c r="D13" s="25"/>
      <c r="E13" s="20"/>
      <c r="F13" s="152"/>
      <c r="G13" s="25"/>
      <c r="H13" s="24"/>
      <c r="I13" s="25"/>
      <c r="J13" s="25"/>
      <c r="K13" s="25"/>
      <c r="L13" s="25"/>
      <c r="M13" s="152"/>
      <c r="N13" s="25"/>
      <c r="O13" s="25"/>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row>
    <row r="14" spans="1:254" s="155" customFormat="1" ht="40.5">
      <c r="A14" s="20">
        <v>6</v>
      </c>
      <c r="B14" s="270" t="s">
        <v>344</v>
      </c>
      <c r="C14" s="166" t="s">
        <v>26</v>
      </c>
      <c r="D14" s="25">
        <f>D15+D16+D17+D18+D19</f>
        <v>642</v>
      </c>
      <c r="E14" s="20"/>
      <c r="F14" s="152"/>
      <c r="G14" s="25"/>
      <c r="H14" s="24"/>
      <c r="I14" s="25"/>
      <c r="J14" s="25"/>
      <c r="K14" s="25"/>
      <c r="L14" s="25"/>
      <c r="M14" s="152"/>
      <c r="N14" s="25"/>
      <c r="O14" s="25"/>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row>
    <row r="15" spans="1:16" s="175" customFormat="1" ht="30" customHeight="1">
      <c r="A15" s="20">
        <v>7</v>
      </c>
      <c r="B15" s="248" t="s">
        <v>294</v>
      </c>
      <c r="C15" s="166" t="s">
        <v>26</v>
      </c>
      <c r="D15" s="25">
        <v>282</v>
      </c>
      <c r="E15" s="24"/>
      <c r="F15" s="152"/>
      <c r="G15" s="25"/>
      <c r="H15" s="21"/>
      <c r="I15" s="25"/>
      <c r="J15" s="25"/>
      <c r="K15" s="25"/>
      <c r="L15" s="25"/>
      <c r="M15" s="152"/>
      <c r="N15" s="25"/>
      <c r="O15" s="25"/>
      <c r="P15" s="154"/>
    </row>
    <row r="16" spans="1:16" s="175" customFormat="1" ht="27" customHeight="1">
      <c r="A16" s="20">
        <v>8</v>
      </c>
      <c r="B16" s="248" t="s">
        <v>264</v>
      </c>
      <c r="C16" s="166" t="s">
        <v>26</v>
      </c>
      <c r="D16" s="25">
        <v>156</v>
      </c>
      <c r="E16" s="24"/>
      <c r="F16" s="152"/>
      <c r="G16" s="25"/>
      <c r="H16" s="21"/>
      <c r="I16" s="25"/>
      <c r="J16" s="25"/>
      <c r="K16" s="25"/>
      <c r="L16" s="25"/>
      <c r="M16" s="152"/>
      <c r="N16" s="25"/>
      <c r="O16" s="25"/>
      <c r="P16" s="154"/>
    </row>
    <row r="17" spans="1:16" s="175" customFormat="1" ht="27" customHeight="1">
      <c r="A17" s="20">
        <v>9</v>
      </c>
      <c r="B17" s="248" t="s">
        <v>295</v>
      </c>
      <c r="C17" s="166" t="s">
        <v>26</v>
      </c>
      <c r="D17" s="25">
        <v>66</v>
      </c>
      <c r="E17" s="24"/>
      <c r="F17" s="152"/>
      <c r="G17" s="25"/>
      <c r="H17" s="21"/>
      <c r="I17" s="25"/>
      <c r="J17" s="25"/>
      <c r="K17" s="25"/>
      <c r="L17" s="25"/>
      <c r="M17" s="152"/>
      <c r="N17" s="25"/>
      <c r="O17" s="25"/>
      <c r="P17" s="154"/>
    </row>
    <row r="18" spans="1:16" s="175" customFormat="1" ht="20.25" customHeight="1">
      <c r="A18" s="20">
        <v>10</v>
      </c>
      <c r="B18" s="248" t="s">
        <v>296</v>
      </c>
      <c r="C18" s="166" t="s">
        <v>26</v>
      </c>
      <c r="D18" s="25">
        <v>36</v>
      </c>
      <c r="E18" s="24"/>
      <c r="F18" s="152"/>
      <c r="G18" s="25"/>
      <c r="H18" s="21"/>
      <c r="I18" s="25"/>
      <c r="J18" s="25"/>
      <c r="K18" s="25"/>
      <c r="L18" s="25"/>
      <c r="M18" s="152"/>
      <c r="N18" s="25"/>
      <c r="O18" s="25"/>
      <c r="P18" s="154"/>
    </row>
    <row r="19" spans="1:16" s="175" customFormat="1" ht="20.25" customHeight="1">
      <c r="A19" s="20">
        <v>11</v>
      </c>
      <c r="B19" s="248" t="s">
        <v>297</v>
      </c>
      <c r="C19" s="166" t="s">
        <v>26</v>
      </c>
      <c r="D19" s="25">
        <v>102</v>
      </c>
      <c r="E19" s="24"/>
      <c r="F19" s="152"/>
      <c r="G19" s="25"/>
      <c r="H19" s="21"/>
      <c r="I19" s="25"/>
      <c r="J19" s="25"/>
      <c r="K19" s="25"/>
      <c r="L19" s="25"/>
      <c r="M19" s="152"/>
      <c r="N19" s="25"/>
      <c r="O19" s="25"/>
      <c r="P19" s="154"/>
    </row>
    <row r="20" spans="1:16" s="175" customFormat="1" ht="31.5" customHeight="1">
      <c r="A20" s="20">
        <v>12</v>
      </c>
      <c r="B20" s="248" t="s">
        <v>298</v>
      </c>
      <c r="C20" s="166" t="s">
        <v>57</v>
      </c>
      <c r="D20" s="25">
        <v>1</v>
      </c>
      <c r="E20" s="24"/>
      <c r="F20" s="152"/>
      <c r="G20" s="25"/>
      <c r="H20" s="21"/>
      <c r="I20" s="25"/>
      <c r="J20" s="25"/>
      <c r="K20" s="25"/>
      <c r="L20" s="25"/>
      <c r="M20" s="152"/>
      <c r="N20" s="25"/>
      <c r="O20" s="25"/>
      <c r="P20" s="154"/>
    </row>
    <row r="21" spans="1:254" s="155" customFormat="1" ht="40.5">
      <c r="A21" s="20">
        <v>13</v>
      </c>
      <c r="B21" s="229" t="s">
        <v>213</v>
      </c>
      <c r="C21" s="166" t="s">
        <v>26</v>
      </c>
      <c r="D21" s="25">
        <v>245</v>
      </c>
      <c r="E21" s="23"/>
      <c r="F21" s="152"/>
      <c r="G21" s="25"/>
      <c r="H21" s="21"/>
      <c r="I21" s="25"/>
      <c r="J21" s="25"/>
      <c r="K21" s="25"/>
      <c r="L21" s="25"/>
      <c r="M21" s="152"/>
      <c r="N21" s="25"/>
      <c r="O21" s="25"/>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c r="IL21" s="154"/>
      <c r="IM21" s="154"/>
      <c r="IN21" s="154"/>
      <c r="IO21" s="154"/>
      <c r="IP21" s="154"/>
      <c r="IQ21" s="154"/>
      <c r="IR21" s="154"/>
      <c r="IS21" s="154"/>
      <c r="IT21" s="154"/>
    </row>
    <row r="22" spans="1:16" s="175" customFormat="1" ht="15" customHeight="1">
      <c r="A22" s="20">
        <v>14</v>
      </c>
      <c r="B22" s="234" t="s">
        <v>67</v>
      </c>
      <c r="C22" s="45"/>
      <c r="D22" s="22"/>
      <c r="E22" s="46"/>
      <c r="F22" s="152"/>
      <c r="G22" s="25"/>
      <c r="H22" s="46"/>
      <c r="I22" s="25"/>
      <c r="J22" s="25"/>
      <c r="K22" s="25"/>
      <c r="L22" s="25"/>
      <c r="M22" s="152"/>
      <c r="N22" s="25"/>
      <c r="O22" s="25"/>
      <c r="P22" s="154"/>
    </row>
    <row r="23" spans="1:254" s="155" customFormat="1" ht="27">
      <c r="A23" s="20">
        <v>15</v>
      </c>
      <c r="B23" s="230" t="s">
        <v>214</v>
      </c>
      <c r="C23" s="20" t="s">
        <v>39</v>
      </c>
      <c r="D23" s="25">
        <v>40</v>
      </c>
      <c r="E23" s="23"/>
      <c r="F23" s="152"/>
      <c r="G23" s="25"/>
      <c r="H23" s="21"/>
      <c r="I23" s="25"/>
      <c r="J23" s="25"/>
      <c r="K23" s="25"/>
      <c r="L23" s="25"/>
      <c r="M23" s="152"/>
      <c r="N23" s="25"/>
      <c r="O23" s="25"/>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c r="IK23" s="154"/>
      <c r="IL23" s="154"/>
      <c r="IM23" s="154"/>
      <c r="IN23" s="154"/>
      <c r="IO23" s="154"/>
      <c r="IP23" s="154"/>
      <c r="IQ23" s="154"/>
      <c r="IR23" s="154"/>
      <c r="IS23" s="154"/>
      <c r="IT23" s="154"/>
    </row>
    <row r="24" spans="1:254" s="155" customFormat="1" ht="13.5">
      <c r="A24" s="20">
        <v>16</v>
      </c>
      <c r="B24" s="251" t="s">
        <v>299</v>
      </c>
      <c r="C24" s="20" t="s">
        <v>39</v>
      </c>
      <c r="D24" s="25">
        <v>2</v>
      </c>
      <c r="E24" s="20"/>
      <c r="F24" s="152"/>
      <c r="G24" s="25"/>
      <c r="H24" s="24"/>
      <c r="I24" s="25"/>
      <c r="J24" s="25"/>
      <c r="K24" s="25"/>
      <c r="L24" s="25"/>
      <c r="M24" s="152"/>
      <c r="N24" s="25"/>
      <c r="O24" s="25"/>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c r="GA24" s="154"/>
      <c r="GB24" s="154"/>
      <c r="GC24" s="154"/>
      <c r="GD24" s="154"/>
      <c r="GE24" s="154"/>
      <c r="GF24" s="154"/>
      <c r="GG24" s="154"/>
      <c r="GH24" s="154"/>
      <c r="GI24" s="154"/>
      <c r="GJ24" s="154"/>
      <c r="GK24" s="154"/>
      <c r="GL24" s="154"/>
      <c r="GM24" s="154"/>
      <c r="GN24" s="154"/>
      <c r="GO24" s="154"/>
      <c r="GP24" s="154"/>
      <c r="GQ24" s="154"/>
      <c r="GR24" s="154"/>
      <c r="GS24" s="154"/>
      <c r="GT24" s="154"/>
      <c r="GU24" s="154"/>
      <c r="GV24" s="154"/>
      <c r="GW24" s="154"/>
      <c r="GX24" s="154"/>
      <c r="GY24" s="154"/>
      <c r="GZ24" s="154"/>
      <c r="HA24" s="154"/>
      <c r="HB24" s="154"/>
      <c r="HC24" s="154"/>
      <c r="HD24" s="154"/>
      <c r="HE24" s="154"/>
      <c r="HF24" s="154"/>
      <c r="HG24" s="154"/>
      <c r="HH24" s="154"/>
      <c r="HI24" s="154"/>
      <c r="HJ24" s="154"/>
      <c r="HK24" s="154"/>
      <c r="HL24" s="154"/>
      <c r="HM24" s="154"/>
      <c r="HN24" s="154"/>
      <c r="HO24" s="154"/>
      <c r="HP24" s="154"/>
      <c r="HQ24" s="154"/>
      <c r="HR24" s="154"/>
      <c r="HS24" s="154"/>
      <c r="HT24" s="154"/>
      <c r="HU24" s="154"/>
      <c r="HV24" s="154"/>
      <c r="HW24" s="154"/>
      <c r="HX24" s="154"/>
      <c r="HY24" s="154"/>
      <c r="HZ24" s="154"/>
      <c r="IA24" s="154"/>
      <c r="IB24" s="154"/>
      <c r="IC24" s="154"/>
      <c r="ID24" s="154"/>
      <c r="IE24" s="154"/>
      <c r="IF24" s="154"/>
      <c r="IG24" s="154"/>
      <c r="IH24" s="154"/>
      <c r="II24" s="154"/>
      <c r="IJ24" s="154"/>
      <c r="IK24" s="154"/>
      <c r="IL24" s="154"/>
      <c r="IM24" s="154"/>
      <c r="IN24" s="154"/>
      <c r="IO24" s="154"/>
      <c r="IP24" s="154"/>
      <c r="IQ24" s="154"/>
      <c r="IR24" s="154"/>
      <c r="IS24" s="154"/>
      <c r="IT24" s="154"/>
    </row>
    <row r="25" spans="1:254" s="155" customFormat="1" ht="13.5">
      <c r="A25" s="20">
        <v>17</v>
      </c>
      <c r="B25" s="251" t="s">
        <v>300</v>
      </c>
      <c r="C25" s="20" t="s">
        <v>39</v>
      </c>
      <c r="D25" s="25">
        <v>12</v>
      </c>
      <c r="E25" s="20"/>
      <c r="F25" s="152"/>
      <c r="G25" s="25"/>
      <c r="H25" s="24"/>
      <c r="I25" s="25"/>
      <c r="J25" s="25"/>
      <c r="K25" s="25"/>
      <c r="L25" s="25"/>
      <c r="M25" s="152"/>
      <c r="N25" s="25"/>
      <c r="O25" s="25"/>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4"/>
      <c r="ES25" s="154"/>
      <c r="ET25" s="154"/>
      <c r="EU25" s="154"/>
      <c r="EV25" s="154"/>
      <c r="EW25" s="154"/>
      <c r="EX25" s="154"/>
      <c r="EY25" s="154"/>
      <c r="EZ25" s="154"/>
      <c r="FA25" s="154"/>
      <c r="FB25" s="154"/>
      <c r="FC25" s="154"/>
      <c r="FD25" s="154"/>
      <c r="FE25" s="154"/>
      <c r="FF25" s="154"/>
      <c r="FG25" s="154"/>
      <c r="FH25" s="154"/>
      <c r="FI25" s="154"/>
      <c r="FJ25" s="154"/>
      <c r="FK25" s="154"/>
      <c r="FL25" s="154"/>
      <c r="FM25" s="154"/>
      <c r="FN25" s="154"/>
      <c r="FO25" s="154"/>
      <c r="FP25" s="154"/>
      <c r="FQ25" s="154"/>
      <c r="FR25" s="154"/>
      <c r="FS25" s="154"/>
      <c r="FT25" s="154"/>
      <c r="FU25" s="154"/>
      <c r="FV25" s="154"/>
      <c r="FW25" s="154"/>
      <c r="FX25" s="154"/>
      <c r="FY25" s="154"/>
      <c r="FZ25" s="154"/>
      <c r="GA25" s="154"/>
      <c r="GB25" s="154"/>
      <c r="GC25" s="154"/>
      <c r="GD25" s="154"/>
      <c r="GE25" s="154"/>
      <c r="GF25" s="154"/>
      <c r="GG25" s="154"/>
      <c r="GH25" s="154"/>
      <c r="GI25" s="154"/>
      <c r="GJ25" s="154"/>
      <c r="GK25" s="154"/>
      <c r="GL25" s="154"/>
      <c r="GM25" s="154"/>
      <c r="GN25" s="154"/>
      <c r="GO25" s="154"/>
      <c r="GP25" s="154"/>
      <c r="GQ25" s="154"/>
      <c r="GR25" s="154"/>
      <c r="GS25" s="154"/>
      <c r="GT25" s="154"/>
      <c r="GU25" s="154"/>
      <c r="GV25" s="154"/>
      <c r="GW25" s="154"/>
      <c r="GX25" s="154"/>
      <c r="GY25" s="154"/>
      <c r="GZ25" s="154"/>
      <c r="HA25" s="154"/>
      <c r="HB25" s="154"/>
      <c r="HC25" s="154"/>
      <c r="HD25" s="154"/>
      <c r="HE25" s="154"/>
      <c r="HF25" s="154"/>
      <c r="HG25" s="154"/>
      <c r="HH25" s="154"/>
      <c r="HI25" s="154"/>
      <c r="HJ25" s="154"/>
      <c r="HK25" s="154"/>
      <c r="HL25" s="154"/>
      <c r="HM25" s="154"/>
      <c r="HN25" s="154"/>
      <c r="HO25" s="154"/>
      <c r="HP25" s="154"/>
      <c r="HQ25" s="154"/>
      <c r="HR25" s="154"/>
      <c r="HS25" s="154"/>
      <c r="HT25" s="154"/>
      <c r="HU25" s="154"/>
      <c r="HV25" s="154"/>
      <c r="HW25" s="154"/>
      <c r="HX25" s="154"/>
      <c r="HY25" s="154"/>
      <c r="HZ25" s="154"/>
      <c r="IA25" s="154"/>
      <c r="IB25" s="154"/>
      <c r="IC25" s="154"/>
      <c r="ID25" s="154"/>
      <c r="IE25" s="154"/>
      <c r="IF25" s="154"/>
      <c r="IG25" s="154"/>
      <c r="IH25" s="154"/>
      <c r="II25" s="154"/>
      <c r="IJ25" s="154"/>
      <c r="IK25" s="154"/>
      <c r="IL25" s="154"/>
      <c r="IM25" s="154"/>
      <c r="IN25" s="154"/>
      <c r="IO25" s="154"/>
      <c r="IP25" s="154"/>
      <c r="IQ25" s="154"/>
      <c r="IR25" s="154"/>
      <c r="IS25" s="154"/>
      <c r="IT25" s="154"/>
    </row>
    <row r="26" spans="1:254" s="155" customFormat="1" ht="13.5">
      <c r="A26" s="20">
        <v>18</v>
      </c>
      <c r="B26" s="252" t="s">
        <v>301</v>
      </c>
      <c r="C26" s="20" t="s">
        <v>39</v>
      </c>
      <c r="D26" s="25">
        <v>12</v>
      </c>
      <c r="E26" s="20"/>
      <c r="F26" s="152"/>
      <c r="G26" s="25"/>
      <c r="H26" s="24"/>
      <c r="I26" s="25"/>
      <c r="J26" s="25"/>
      <c r="K26" s="25"/>
      <c r="L26" s="25"/>
      <c r="M26" s="152"/>
      <c r="N26" s="25"/>
      <c r="O26" s="25"/>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c r="IT26" s="154"/>
    </row>
    <row r="27" spans="1:254" s="155" customFormat="1" ht="13.5">
      <c r="A27" s="20">
        <v>19</v>
      </c>
      <c r="B27" s="252" t="s">
        <v>302</v>
      </c>
      <c r="C27" s="20" t="s">
        <v>39</v>
      </c>
      <c r="D27" s="25">
        <v>14</v>
      </c>
      <c r="E27" s="25"/>
      <c r="F27" s="152"/>
      <c r="G27" s="25"/>
      <c r="H27" s="25"/>
      <c r="I27" s="25"/>
      <c r="J27" s="25"/>
      <c r="K27" s="25"/>
      <c r="L27" s="25"/>
      <c r="M27" s="152"/>
      <c r="N27" s="25"/>
      <c r="O27" s="25"/>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G27" s="154"/>
      <c r="FH27" s="154"/>
      <c r="FI27" s="154"/>
      <c r="FJ27" s="154"/>
      <c r="FK27" s="154"/>
      <c r="FL27" s="154"/>
      <c r="FM27" s="154"/>
      <c r="FN27" s="154"/>
      <c r="FO27" s="154"/>
      <c r="FP27" s="154"/>
      <c r="FQ27" s="154"/>
      <c r="FR27" s="154"/>
      <c r="FS27" s="154"/>
      <c r="FT27" s="154"/>
      <c r="FU27" s="154"/>
      <c r="FV27" s="154"/>
      <c r="FW27" s="154"/>
      <c r="FX27" s="154"/>
      <c r="FY27" s="154"/>
      <c r="FZ27" s="154"/>
      <c r="GA27" s="154"/>
      <c r="GB27" s="154"/>
      <c r="GC27" s="154"/>
      <c r="GD27" s="154"/>
      <c r="GE27" s="154"/>
      <c r="GF27" s="154"/>
      <c r="GG27" s="154"/>
      <c r="GH27" s="154"/>
      <c r="GI27" s="154"/>
      <c r="GJ27" s="154"/>
      <c r="GK27" s="154"/>
      <c r="GL27" s="154"/>
      <c r="GM27" s="154"/>
      <c r="GN27" s="154"/>
      <c r="GO27" s="154"/>
      <c r="GP27" s="154"/>
      <c r="GQ27" s="154"/>
      <c r="GR27" s="154"/>
      <c r="GS27" s="154"/>
      <c r="GT27" s="154"/>
      <c r="GU27" s="154"/>
      <c r="GV27" s="154"/>
      <c r="GW27" s="154"/>
      <c r="GX27" s="154"/>
      <c r="GY27" s="154"/>
      <c r="GZ27" s="154"/>
      <c r="HA27" s="154"/>
      <c r="HB27" s="154"/>
      <c r="HC27" s="154"/>
      <c r="HD27" s="154"/>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154"/>
      <c r="IB27" s="154"/>
      <c r="IC27" s="154"/>
      <c r="ID27" s="154"/>
      <c r="IE27" s="154"/>
      <c r="IF27" s="154"/>
      <c r="IG27" s="154"/>
      <c r="IH27" s="154"/>
      <c r="II27" s="154"/>
      <c r="IJ27" s="154"/>
      <c r="IK27" s="154"/>
      <c r="IL27" s="154"/>
      <c r="IM27" s="154"/>
      <c r="IN27" s="154"/>
      <c r="IO27" s="154"/>
      <c r="IP27" s="154"/>
      <c r="IQ27" s="154"/>
      <c r="IR27" s="154"/>
      <c r="IS27" s="154"/>
      <c r="IT27" s="154"/>
    </row>
    <row r="28" spans="1:254" s="155" customFormat="1" ht="13.5">
      <c r="A28" s="20">
        <v>20</v>
      </c>
      <c r="B28" s="254" t="s">
        <v>305</v>
      </c>
      <c r="C28" s="166" t="s">
        <v>57</v>
      </c>
      <c r="D28" s="25">
        <v>1</v>
      </c>
      <c r="E28" s="23"/>
      <c r="F28" s="152"/>
      <c r="G28" s="25"/>
      <c r="H28" s="21"/>
      <c r="I28" s="25"/>
      <c r="J28" s="25"/>
      <c r="K28" s="25"/>
      <c r="L28" s="25"/>
      <c r="M28" s="152"/>
      <c r="N28" s="25"/>
      <c r="O28" s="25"/>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54"/>
      <c r="FF28" s="154"/>
      <c r="FG28" s="154"/>
      <c r="FH28" s="154"/>
      <c r="FI28" s="154"/>
      <c r="FJ28" s="154"/>
      <c r="FK28" s="154"/>
      <c r="FL28" s="154"/>
      <c r="FM28" s="154"/>
      <c r="FN28" s="154"/>
      <c r="FO28" s="154"/>
      <c r="FP28" s="154"/>
      <c r="FQ28" s="154"/>
      <c r="FR28" s="154"/>
      <c r="FS28" s="154"/>
      <c r="FT28" s="154"/>
      <c r="FU28" s="154"/>
      <c r="FV28" s="154"/>
      <c r="FW28" s="154"/>
      <c r="FX28" s="154"/>
      <c r="FY28" s="154"/>
      <c r="FZ28" s="154"/>
      <c r="GA28" s="154"/>
      <c r="GB28" s="154"/>
      <c r="GC28" s="154"/>
      <c r="GD28" s="154"/>
      <c r="GE28" s="154"/>
      <c r="GF28" s="154"/>
      <c r="GG28" s="154"/>
      <c r="GH28" s="154"/>
      <c r="GI28" s="154"/>
      <c r="GJ28" s="154"/>
      <c r="GK28" s="154"/>
      <c r="GL28" s="154"/>
      <c r="GM28" s="154"/>
      <c r="GN28" s="154"/>
      <c r="GO28" s="154"/>
      <c r="GP28" s="154"/>
      <c r="GQ28" s="154"/>
      <c r="GR28" s="154"/>
      <c r="GS28" s="154"/>
      <c r="GT28" s="154"/>
      <c r="GU28" s="154"/>
      <c r="GV28" s="154"/>
      <c r="GW28" s="154"/>
      <c r="GX28" s="154"/>
      <c r="GY28" s="154"/>
      <c r="GZ28" s="154"/>
      <c r="HA28" s="154"/>
      <c r="HB28" s="154"/>
      <c r="HC28" s="154"/>
      <c r="HD28" s="154"/>
      <c r="HE28" s="154"/>
      <c r="HF28" s="154"/>
      <c r="HG28" s="154"/>
      <c r="HH28" s="154"/>
      <c r="HI28" s="154"/>
      <c r="HJ28" s="154"/>
      <c r="HK28" s="154"/>
      <c r="HL28" s="154"/>
      <c r="HM28" s="154"/>
      <c r="HN28" s="154"/>
      <c r="HO28" s="154"/>
      <c r="HP28" s="154"/>
      <c r="HQ28" s="154"/>
      <c r="HR28" s="154"/>
      <c r="HS28" s="154"/>
      <c r="HT28" s="154"/>
      <c r="HU28" s="154"/>
      <c r="HV28" s="154"/>
      <c r="HW28" s="154"/>
      <c r="HX28" s="154"/>
      <c r="HY28" s="154"/>
      <c r="HZ28" s="154"/>
      <c r="IA28" s="154"/>
      <c r="IB28" s="154"/>
      <c r="IC28" s="154"/>
      <c r="ID28" s="154"/>
      <c r="IE28" s="154"/>
      <c r="IF28" s="154"/>
      <c r="IG28" s="154"/>
      <c r="IH28" s="154"/>
      <c r="II28" s="154"/>
      <c r="IJ28" s="154"/>
      <c r="IK28" s="154"/>
      <c r="IL28" s="154"/>
      <c r="IM28" s="154"/>
      <c r="IN28" s="154"/>
      <c r="IO28" s="154"/>
      <c r="IP28" s="154"/>
      <c r="IQ28" s="154"/>
      <c r="IR28" s="154"/>
      <c r="IS28" s="154"/>
      <c r="IT28" s="154"/>
    </row>
    <row r="29" spans="1:254" s="155" customFormat="1" ht="27">
      <c r="A29" s="20">
        <v>21</v>
      </c>
      <c r="B29" s="229" t="s">
        <v>215</v>
      </c>
      <c r="C29" s="166" t="s">
        <v>59</v>
      </c>
      <c r="D29" s="25">
        <v>8</v>
      </c>
      <c r="E29" s="152"/>
      <c r="F29" s="152"/>
      <c r="G29" s="25"/>
      <c r="H29" s="25"/>
      <c r="I29" s="25"/>
      <c r="J29" s="25"/>
      <c r="K29" s="25"/>
      <c r="L29" s="25"/>
      <c r="M29" s="152"/>
      <c r="N29" s="25"/>
      <c r="O29" s="25"/>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4"/>
      <c r="EN29" s="154"/>
      <c r="EO29" s="154"/>
      <c r="EP29" s="154"/>
      <c r="EQ29" s="154"/>
      <c r="ER29" s="154"/>
      <c r="ES29" s="154"/>
      <c r="ET29" s="154"/>
      <c r="EU29" s="154"/>
      <c r="EV29" s="154"/>
      <c r="EW29" s="154"/>
      <c r="EX29" s="154"/>
      <c r="EY29" s="154"/>
      <c r="EZ29" s="154"/>
      <c r="FA29" s="154"/>
      <c r="FB29" s="154"/>
      <c r="FC29" s="154"/>
      <c r="FD29" s="154"/>
      <c r="FE29" s="154"/>
      <c r="FF29" s="154"/>
      <c r="FG29" s="154"/>
      <c r="FH29" s="154"/>
      <c r="FI29" s="154"/>
      <c r="FJ29" s="154"/>
      <c r="FK29" s="154"/>
      <c r="FL29" s="154"/>
      <c r="FM29" s="154"/>
      <c r="FN29" s="154"/>
      <c r="FO29" s="154"/>
      <c r="FP29" s="154"/>
      <c r="FQ29" s="154"/>
      <c r="FR29" s="154"/>
      <c r="FS29" s="154"/>
      <c r="FT29" s="154"/>
      <c r="FU29" s="154"/>
      <c r="FV29" s="154"/>
      <c r="FW29" s="154"/>
      <c r="FX29" s="154"/>
      <c r="FY29" s="154"/>
      <c r="FZ29" s="154"/>
      <c r="GA29" s="154"/>
      <c r="GB29" s="154"/>
      <c r="GC29" s="154"/>
      <c r="GD29" s="154"/>
      <c r="GE29" s="154"/>
      <c r="GF29" s="154"/>
      <c r="GG29" s="154"/>
      <c r="GH29" s="154"/>
      <c r="GI29" s="154"/>
      <c r="GJ29" s="154"/>
      <c r="GK29" s="154"/>
      <c r="GL29" s="154"/>
      <c r="GM29" s="154"/>
      <c r="GN29" s="154"/>
      <c r="GO29" s="154"/>
      <c r="GP29" s="154"/>
      <c r="GQ29" s="154"/>
      <c r="GR29" s="154"/>
      <c r="GS29" s="154"/>
      <c r="GT29" s="154"/>
      <c r="GU29" s="154"/>
      <c r="GV29" s="154"/>
      <c r="GW29" s="154"/>
      <c r="GX29" s="154"/>
      <c r="GY29" s="154"/>
      <c r="GZ29" s="154"/>
      <c r="HA29" s="154"/>
      <c r="HB29" s="154"/>
      <c r="HC29" s="154"/>
      <c r="HD29" s="154"/>
      <c r="HE29" s="154"/>
      <c r="HF29" s="154"/>
      <c r="HG29" s="154"/>
      <c r="HH29" s="154"/>
      <c r="HI29" s="154"/>
      <c r="HJ29" s="154"/>
      <c r="HK29" s="154"/>
      <c r="HL29" s="154"/>
      <c r="HM29" s="154"/>
      <c r="HN29" s="154"/>
      <c r="HO29" s="154"/>
      <c r="HP29" s="154"/>
      <c r="HQ29" s="154"/>
      <c r="HR29" s="154"/>
      <c r="HS29" s="154"/>
      <c r="HT29" s="154"/>
      <c r="HU29" s="154"/>
      <c r="HV29" s="154"/>
      <c r="HW29" s="154"/>
      <c r="HX29" s="154"/>
      <c r="HY29" s="154"/>
      <c r="HZ29" s="154"/>
      <c r="IA29" s="154"/>
      <c r="IB29" s="154"/>
      <c r="IC29" s="154"/>
      <c r="ID29" s="154"/>
      <c r="IE29" s="154"/>
      <c r="IF29" s="154"/>
      <c r="IG29" s="154"/>
      <c r="IH29" s="154"/>
      <c r="II29" s="154"/>
      <c r="IJ29" s="154"/>
      <c r="IK29" s="154"/>
      <c r="IL29" s="154"/>
      <c r="IM29" s="154"/>
      <c r="IN29" s="154"/>
      <c r="IO29" s="154"/>
      <c r="IP29" s="154"/>
      <c r="IQ29" s="154"/>
      <c r="IR29" s="154"/>
      <c r="IS29" s="154"/>
      <c r="IT29" s="154"/>
    </row>
    <row r="30" spans="1:255" s="169" customFormat="1" ht="25.5">
      <c r="A30" s="20">
        <v>22</v>
      </c>
      <c r="B30" s="253" t="s">
        <v>303</v>
      </c>
      <c r="C30" s="166" t="s">
        <v>51</v>
      </c>
      <c r="D30" s="25">
        <v>3</v>
      </c>
      <c r="E30" s="152"/>
      <c r="F30" s="152"/>
      <c r="G30" s="25"/>
      <c r="H30" s="152"/>
      <c r="I30" s="25"/>
      <c r="J30" s="25"/>
      <c r="K30" s="25"/>
      <c r="L30" s="25"/>
      <c r="M30" s="152"/>
      <c r="N30" s="25"/>
      <c r="O30" s="25"/>
      <c r="P30" s="154"/>
      <c r="IO30" s="170"/>
      <c r="IP30" s="170"/>
      <c r="IQ30" s="170"/>
      <c r="IR30" s="170"/>
      <c r="IS30" s="170"/>
      <c r="IT30" s="170"/>
      <c r="IU30" s="170"/>
    </row>
    <row r="31" spans="1:254" s="155" customFormat="1" ht="38.25">
      <c r="A31" s="20">
        <v>23</v>
      </c>
      <c r="B31" s="253" t="s">
        <v>304</v>
      </c>
      <c r="C31" s="166" t="s">
        <v>60</v>
      </c>
      <c r="D31" s="25">
        <v>3</v>
      </c>
      <c r="E31" s="152"/>
      <c r="F31" s="152"/>
      <c r="G31" s="25"/>
      <c r="H31" s="25"/>
      <c r="I31" s="25"/>
      <c r="J31" s="25"/>
      <c r="K31" s="25"/>
      <c r="L31" s="25"/>
      <c r="M31" s="152"/>
      <c r="N31" s="25"/>
      <c r="O31" s="25"/>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c r="EX31" s="154"/>
      <c r="EY31" s="154"/>
      <c r="EZ31" s="154"/>
      <c r="FA31" s="154"/>
      <c r="FB31" s="154"/>
      <c r="FC31" s="154"/>
      <c r="FD31" s="154"/>
      <c r="FE31" s="154"/>
      <c r="FF31" s="154"/>
      <c r="FG31" s="154"/>
      <c r="FH31" s="154"/>
      <c r="FI31" s="154"/>
      <c r="FJ31" s="154"/>
      <c r="FK31" s="154"/>
      <c r="FL31" s="154"/>
      <c r="FM31" s="154"/>
      <c r="FN31" s="154"/>
      <c r="FO31" s="154"/>
      <c r="FP31" s="154"/>
      <c r="FQ31" s="154"/>
      <c r="FR31" s="154"/>
      <c r="FS31" s="154"/>
      <c r="FT31" s="154"/>
      <c r="FU31" s="154"/>
      <c r="FV31" s="154"/>
      <c r="FW31" s="154"/>
      <c r="FX31" s="154"/>
      <c r="FY31" s="154"/>
      <c r="FZ31" s="154"/>
      <c r="GA31" s="154"/>
      <c r="GB31" s="154"/>
      <c r="GC31" s="154"/>
      <c r="GD31" s="154"/>
      <c r="GE31" s="154"/>
      <c r="GF31" s="154"/>
      <c r="GG31" s="154"/>
      <c r="GH31" s="154"/>
      <c r="GI31" s="154"/>
      <c r="GJ31" s="154"/>
      <c r="GK31" s="154"/>
      <c r="GL31" s="154"/>
      <c r="GM31" s="154"/>
      <c r="GN31" s="154"/>
      <c r="GO31" s="154"/>
      <c r="GP31" s="154"/>
      <c r="GQ31" s="154"/>
      <c r="GR31" s="154"/>
      <c r="GS31" s="154"/>
      <c r="GT31" s="154"/>
      <c r="GU31" s="154"/>
      <c r="GV31" s="154"/>
      <c r="GW31" s="154"/>
      <c r="GX31" s="154"/>
      <c r="GY31" s="154"/>
      <c r="GZ31" s="154"/>
      <c r="HA31" s="154"/>
      <c r="HB31" s="154"/>
      <c r="HC31" s="154"/>
      <c r="HD31" s="154"/>
      <c r="HE31" s="154"/>
      <c r="HF31" s="154"/>
      <c r="HG31" s="154"/>
      <c r="HH31" s="154"/>
      <c r="HI31" s="154"/>
      <c r="HJ31" s="154"/>
      <c r="HK31" s="154"/>
      <c r="HL31" s="154"/>
      <c r="HM31" s="154"/>
      <c r="HN31" s="154"/>
      <c r="HO31" s="154"/>
      <c r="HP31" s="154"/>
      <c r="HQ31" s="154"/>
      <c r="HR31" s="154"/>
      <c r="HS31" s="154"/>
      <c r="HT31" s="154"/>
      <c r="HU31" s="154"/>
      <c r="HV31" s="154"/>
      <c r="HW31" s="154"/>
      <c r="HX31" s="154"/>
      <c r="HY31" s="154"/>
      <c r="HZ31" s="154"/>
      <c r="IA31" s="154"/>
      <c r="IB31" s="154"/>
      <c r="IC31" s="154"/>
      <c r="ID31" s="154"/>
      <c r="IE31" s="154"/>
      <c r="IF31" s="154"/>
      <c r="IG31" s="154"/>
      <c r="IH31" s="154"/>
      <c r="II31" s="154"/>
      <c r="IJ31" s="154"/>
      <c r="IK31" s="154"/>
      <c r="IL31" s="154"/>
      <c r="IM31" s="154"/>
      <c r="IN31" s="154"/>
      <c r="IO31" s="154"/>
      <c r="IP31" s="154"/>
      <c r="IQ31" s="154"/>
      <c r="IR31" s="154"/>
      <c r="IS31" s="154"/>
      <c r="IT31" s="154"/>
    </row>
    <row r="32" spans="1:16" s="175" customFormat="1" ht="15" customHeight="1">
      <c r="A32" s="20">
        <v>24</v>
      </c>
      <c r="B32" s="234" t="s">
        <v>68</v>
      </c>
      <c r="C32" s="45"/>
      <c r="D32" s="22"/>
      <c r="E32" s="46"/>
      <c r="F32" s="152"/>
      <c r="G32" s="25"/>
      <c r="H32" s="46"/>
      <c r="I32" s="25"/>
      <c r="J32" s="25"/>
      <c r="K32" s="25"/>
      <c r="L32" s="25"/>
      <c r="M32" s="152"/>
      <c r="N32" s="25"/>
      <c r="O32" s="25"/>
      <c r="P32" s="154"/>
    </row>
    <row r="33" spans="1:254" s="155" customFormat="1" ht="13.5">
      <c r="A33" s="20">
        <v>25</v>
      </c>
      <c r="B33" s="231" t="s">
        <v>216</v>
      </c>
      <c r="C33" s="166" t="s">
        <v>57</v>
      </c>
      <c r="D33" s="25">
        <v>14</v>
      </c>
      <c r="E33" s="23"/>
      <c r="F33" s="152"/>
      <c r="G33" s="25"/>
      <c r="H33" s="21"/>
      <c r="I33" s="25"/>
      <c r="J33" s="25"/>
      <c r="K33" s="25"/>
      <c r="L33" s="25"/>
      <c r="M33" s="152"/>
      <c r="N33" s="25"/>
      <c r="O33" s="25"/>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c r="FY33" s="154"/>
      <c r="FZ33" s="154"/>
      <c r="GA33" s="154"/>
      <c r="GB33" s="154"/>
      <c r="GC33" s="154"/>
      <c r="GD33" s="154"/>
      <c r="GE33" s="154"/>
      <c r="GF33" s="154"/>
      <c r="GG33" s="154"/>
      <c r="GH33" s="154"/>
      <c r="GI33" s="154"/>
      <c r="GJ33" s="154"/>
      <c r="GK33" s="154"/>
      <c r="GL33" s="154"/>
      <c r="GM33" s="154"/>
      <c r="GN33" s="154"/>
      <c r="GO33" s="154"/>
      <c r="GP33" s="154"/>
      <c r="GQ33" s="154"/>
      <c r="GR33" s="154"/>
      <c r="GS33" s="154"/>
      <c r="GT33" s="154"/>
      <c r="GU33" s="154"/>
      <c r="GV33" s="154"/>
      <c r="GW33" s="154"/>
      <c r="GX33" s="154"/>
      <c r="GY33" s="154"/>
      <c r="GZ33" s="154"/>
      <c r="HA33" s="154"/>
      <c r="HB33" s="154"/>
      <c r="HC33" s="154"/>
      <c r="HD33" s="154"/>
      <c r="HE33" s="154"/>
      <c r="HF33" s="154"/>
      <c r="HG33" s="154"/>
      <c r="HH33" s="154"/>
      <c r="HI33" s="154"/>
      <c r="HJ33" s="154"/>
      <c r="HK33" s="154"/>
      <c r="HL33" s="154"/>
      <c r="HM33" s="154"/>
      <c r="HN33" s="154"/>
      <c r="HO33" s="154"/>
      <c r="HP33" s="154"/>
      <c r="HQ33" s="154"/>
      <c r="HR33" s="154"/>
      <c r="HS33" s="154"/>
      <c r="HT33" s="154"/>
      <c r="HU33" s="154"/>
      <c r="HV33" s="154"/>
      <c r="HW33" s="154"/>
      <c r="HX33" s="154"/>
      <c r="HY33" s="154"/>
      <c r="HZ33" s="154"/>
      <c r="IA33" s="154"/>
      <c r="IB33" s="154"/>
      <c r="IC33" s="154"/>
      <c r="ID33" s="154"/>
      <c r="IE33" s="154"/>
      <c r="IF33" s="154"/>
      <c r="IG33" s="154"/>
      <c r="IH33" s="154"/>
      <c r="II33" s="154"/>
      <c r="IJ33" s="154"/>
      <c r="IK33" s="154"/>
      <c r="IL33" s="154"/>
      <c r="IM33" s="154"/>
      <c r="IN33" s="154"/>
      <c r="IO33" s="154"/>
      <c r="IP33" s="154"/>
      <c r="IQ33" s="154"/>
      <c r="IR33" s="154"/>
      <c r="IS33" s="154"/>
      <c r="IT33" s="154"/>
    </row>
    <row r="34" spans="1:254" s="155" customFormat="1" ht="38.25">
      <c r="A34" s="20">
        <v>26</v>
      </c>
      <c r="B34" s="248" t="s">
        <v>306</v>
      </c>
      <c r="C34" s="166" t="s">
        <v>39</v>
      </c>
      <c r="D34" s="25">
        <v>14</v>
      </c>
      <c r="E34" s="25"/>
      <c r="F34" s="152"/>
      <c r="G34" s="25"/>
      <c r="H34" s="25"/>
      <c r="I34" s="25"/>
      <c r="J34" s="25"/>
      <c r="K34" s="25"/>
      <c r="L34" s="25"/>
      <c r="M34" s="152"/>
      <c r="N34" s="25"/>
      <c r="O34" s="25"/>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c r="IS34" s="154"/>
      <c r="IT34" s="154"/>
    </row>
    <row r="35" spans="1:254" s="155" customFormat="1" ht="38.25">
      <c r="A35" s="20">
        <v>27</v>
      </c>
      <c r="B35" s="254" t="s">
        <v>348</v>
      </c>
      <c r="C35" s="166" t="s">
        <v>39</v>
      </c>
      <c r="D35" s="25">
        <f>D34*4</f>
        <v>56</v>
      </c>
      <c r="E35" s="44"/>
      <c r="F35" s="152"/>
      <c r="G35" s="25"/>
      <c r="H35" s="21"/>
      <c r="I35" s="25"/>
      <c r="J35" s="25"/>
      <c r="K35" s="25"/>
      <c r="L35" s="25"/>
      <c r="M35" s="152"/>
      <c r="N35" s="25"/>
      <c r="O35" s="25"/>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c r="FF35" s="154"/>
      <c r="FG35" s="154"/>
      <c r="FH35" s="154"/>
      <c r="FI35" s="154"/>
      <c r="FJ35" s="154"/>
      <c r="FK35" s="154"/>
      <c r="FL35" s="154"/>
      <c r="FM35" s="154"/>
      <c r="FN35" s="154"/>
      <c r="FO35" s="154"/>
      <c r="FP35" s="154"/>
      <c r="FQ35" s="154"/>
      <c r="FR35" s="154"/>
      <c r="FS35" s="154"/>
      <c r="FT35" s="154"/>
      <c r="FU35" s="154"/>
      <c r="FV35" s="154"/>
      <c r="FW35" s="154"/>
      <c r="FX35" s="154"/>
      <c r="FY35" s="154"/>
      <c r="FZ35" s="154"/>
      <c r="GA35" s="154"/>
      <c r="GB35" s="154"/>
      <c r="GC35" s="154"/>
      <c r="GD35" s="154"/>
      <c r="GE35" s="154"/>
      <c r="GF35" s="154"/>
      <c r="GG35" s="154"/>
      <c r="GH35" s="154"/>
      <c r="GI35" s="154"/>
      <c r="GJ35" s="154"/>
      <c r="GK35" s="154"/>
      <c r="GL35" s="154"/>
      <c r="GM35" s="154"/>
      <c r="GN35" s="154"/>
      <c r="GO35" s="154"/>
      <c r="GP35" s="154"/>
      <c r="GQ35" s="154"/>
      <c r="GR35" s="154"/>
      <c r="GS35" s="154"/>
      <c r="GT35" s="154"/>
      <c r="GU35" s="154"/>
      <c r="GV35" s="154"/>
      <c r="GW35" s="154"/>
      <c r="GX35" s="154"/>
      <c r="GY35" s="154"/>
      <c r="GZ35" s="154"/>
      <c r="HA35" s="154"/>
      <c r="HB35" s="154"/>
      <c r="HC35" s="154"/>
      <c r="HD35" s="154"/>
      <c r="HE35" s="154"/>
      <c r="HF35" s="154"/>
      <c r="HG35" s="154"/>
      <c r="HH35" s="154"/>
      <c r="HI35" s="154"/>
      <c r="HJ35" s="154"/>
      <c r="HK35" s="154"/>
      <c r="HL35" s="154"/>
      <c r="HM35" s="154"/>
      <c r="HN35" s="154"/>
      <c r="HO35" s="154"/>
      <c r="HP35" s="154"/>
      <c r="HQ35" s="154"/>
      <c r="HR35" s="154"/>
      <c r="HS35" s="154"/>
      <c r="HT35" s="154"/>
      <c r="HU35" s="154"/>
      <c r="HV35" s="154"/>
      <c r="HW35" s="154"/>
      <c r="HX35" s="154"/>
      <c r="HY35" s="154"/>
      <c r="HZ35" s="154"/>
      <c r="IA35" s="154"/>
      <c r="IB35" s="154"/>
      <c r="IC35" s="154"/>
      <c r="ID35" s="154"/>
      <c r="IE35" s="154"/>
      <c r="IF35" s="154"/>
      <c r="IG35" s="154"/>
      <c r="IH35" s="154"/>
      <c r="II35" s="154"/>
      <c r="IJ35" s="154"/>
      <c r="IK35" s="154"/>
      <c r="IL35" s="154"/>
      <c r="IM35" s="154"/>
      <c r="IN35" s="154"/>
      <c r="IO35" s="154"/>
      <c r="IP35" s="154"/>
      <c r="IQ35" s="154"/>
      <c r="IR35" s="154"/>
      <c r="IS35" s="154"/>
      <c r="IT35" s="154"/>
    </row>
    <row r="36" spans="1:16" s="175" customFormat="1" ht="32.25" customHeight="1">
      <c r="A36" s="20">
        <v>28</v>
      </c>
      <c r="B36" s="234" t="s">
        <v>102</v>
      </c>
      <c r="C36" s="45"/>
      <c r="D36" s="22"/>
      <c r="E36" s="46"/>
      <c r="F36" s="152"/>
      <c r="G36" s="25"/>
      <c r="H36" s="46"/>
      <c r="I36" s="25"/>
      <c r="J36" s="25"/>
      <c r="K36" s="25"/>
      <c r="L36" s="25"/>
      <c r="M36" s="152"/>
      <c r="N36" s="25"/>
      <c r="O36" s="25"/>
      <c r="P36" s="154"/>
    </row>
    <row r="37" spans="1:254" s="155" customFormat="1" ht="13.5">
      <c r="A37" s="20">
        <v>29</v>
      </c>
      <c r="B37" s="231" t="s">
        <v>217</v>
      </c>
      <c r="C37" s="166" t="s">
        <v>57</v>
      </c>
      <c r="D37" s="25">
        <v>1</v>
      </c>
      <c r="E37" s="23"/>
      <c r="F37" s="152"/>
      <c r="G37" s="25"/>
      <c r="H37" s="21"/>
      <c r="I37" s="25"/>
      <c r="J37" s="25"/>
      <c r="K37" s="25"/>
      <c r="L37" s="25"/>
      <c r="M37" s="152"/>
      <c r="N37" s="25"/>
      <c r="O37" s="25"/>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c r="ET37" s="154"/>
      <c r="EU37" s="154"/>
      <c r="EV37" s="154"/>
      <c r="EW37" s="154"/>
      <c r="EX37" s="154"/>
      <c r="EY37" s="154"/>
      <c r="EZ37" s="154"/>
      <c r="FA37" s="154"/>
      <c r="FB37" s="154"/>
      <c r="FC37" s="154"/>
      <c r="FD37" s="154"/>
      <c r="FE37" s="154"/>
      <c r="FF37" s="154"/>
      <c r="FG37" s="154"/>
      <c r="FH37" s="154"/>
      <c r="FI37" s="154"/>
      <c r="FJ37" s="154"/>
      <c r="FK37" s="154"/>
      <c r="FL37" s="154"/>
      <c r="FM37" s="154"/>
      <c r="FN37" s="154"/>
      <c r="FO37" s="154"/>
      <c r="FP37" s="154"/>
      <c r="FQ37" s="154"/>
      <c r="FR37" s="154"/>
      <c r="FS37" s="154"/>
      <c r="FT37" s="154"/>
      <c r="FU37" s="154"/>
      <c r="FV37" s="154"/>
      <c r="FW37" s="154"/>
      <c r="FX37" s="154"/>
      <c r="FY37" s="154"/>
      <c r="FZ37" s="154"/>
      <c r="GA37" s="154"/>
      <c r="GB37" s="154"/>
      <c r="GC37" s="154"/>
      <c r="GD37" s="154"/>
      <c r="GE37" s="154"/>
      <c r="GF37" s="154"/>
      <c r="GG37" s="154"/>
      <c r="GH37" s="154"/>
      <c r="GI37" s="154"/>
      <c r="GJ37" s="154"/>
      <c r="GK37" s="154"/>
      <c r="GL37" s="154"/>
      <c r="GM37" s="154"/>
      <c r="GN37" s="154"/>
      <c r="GO37" s="154"/>
      <c r="GP37" s="154"/>
      <c r="GQ37" s="154"/>
      <c r="GR37" s="154"/>
      <c r="GS37" s="154"/>
      <c r="GT37" s="154"/>
      <c r="GU37" s="154"/>
      <c r="GV37" s="154"/>
      <c r="GW37" s="154"/>
      <c r="GX37" s="154"/>
      <c r="GY37" s="154"/>
      <c r="GZ37" s="154"/>
      <c r="HA37" s="154"/>
      <c r="HB37" s="154"/>
      <c r="HC37" s="154"/>
      <c r="HD37" s="154"/>
      <c r="HE37" s="154"/>
      <c r="HF37" s="154"/>
      <c r="HG37" s="154"/>
      <c r="HH37" s="154"/>
      <c r="HI37" s="154"/>
      <c r="HJ37" s="154"/>
      <c r="HK37" s="154"/>
      <c r="HL37" s="154"/>
      <c r="HM37" s="154"/>
      <c r="HN37" s="154"/>
      <c r="HO37" s="154"/>
      <c r="HP37" s="154"/>
      <c r="HQ37" s="154"/>
      <c r="HR37" s="154"/>
      <c r="HS37" s="154"/>
      <c r="HT37" s="154"/>
      <c r="HU37" s="154"/>
      <c r="HV37" s="154"/>
      <c r="HW37" s="154"/>
      <c r="HX37" s="154"/>
      <c r="HY37" s="154"/>
      <c r="HZ37" s="154"/>
      <c r="IA37" s="154"/>
      <c r="IB37" s="154"/>
      <c r="IC37" s="154"/>
      <c r="ID37" s="154"/>
      <c r="IE37" s="154"/>
      <c r="IF37" s="154"/>
      <c r="IG37" s="154"/>
      <c r="IH37" s="154"/>
      <c r="II37" s="154"/>
      <c r="IJ37" s="154"/>
      <c r="IK37" s="154"/>
      <c r="IL37" s="154"/>
      <c r="IM37" s="154"/>
      <c r="IN37" s="154"/>
      <c r="IO37" s="154"/>
      <c r="IP37" s="154"/>
      <c r="IQ37" s="154"/>
      <c r="IR37" s="154"/>
      <c r="IS37" s="154"/>
      <c r="IT37" s="154"/>
    </row>
    <row r="38" spans="1:254" s="155" customFormat="1" ht="13.5">
      <c r="A38" s="20">
        <v>30</v>
      </c>
      <c r="B38" s="248" t="s">
        <v>307</v>
      </c>
      <c r="C38" s="166" t="s">
        <v>39</v>
      </c>
      <c r="D38" s="25">
        <v>4</v>
      </c>
      <c r="E38" s="24"/>
      <c r="F38" s="152"/>
      <c r="G38" s="25"/>
      <c r="H38" s="24"/>
      <c r="I38" s="25"/>
      <c r="J38" s="25"/>
      <c r="K38" s="25"/>
      <c r="L38" s="25"/>
      <c r="M38" s="152"/>
      <c r="N38" s="25"/>
      <c r="O38" s="25"/>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c r="ET38" s="154"/>
      <c r="EU38" s="154"/>
      <c r="EV38" s="154"/>
      <c r="EW38" s="154"/>
      <c r="EX38" s="154"/>
      <c r="EY38" s="154"/>
      <c r="EZ38" s="154"/>
      <c r="FA38" s="154"/>
      <c r="FB38" s="154"/>
      <c r="FC38" s="154"/>
      <c r="FD38" s="154"/>
      <c r="FE38" s="154"/>
      <c r="FF38" s="154"/>
      <c r="FG38" s="154"/>
      <c r="FH38" s="154"/>
      <c r="FI38" s="154"/>
      <c r="FJ38" s="154"/>
      <c r="FK38" s="154"/>
      <c r="FL38" s="154"/>
      <c r="FM38" s="154"/>
      <c r="FN38" s="154"/>
      <c r="FO38" s="154"/>
      <c r="FP38" s="154"/>
      <c r="FQ38" s="154"/>
      <c r="FR38" s="154"/>
      <c r="FS38" s="154"/>
      <c r="FT38" s="154"/>
      <c r="FU38" s="154"/>
      <c r="FV38" s="154"/>
      <c r="FW38" s="154"/>
      <c r="FX38" s="154"/>
      <c r="FY38" s="154"/>
      <c r="FZ38" s="154"/>
      <c r="GA38" s="154"/>
      <c r="GB38" s="154"/>
      <c r="GC38" s="154"/>
      <c r="GD38" s="154"/>
      <c r="GE38" s="154"/>
      <c r="GF38" s="154"/>
      <c r="GG38" s="154"/>
      <c r="GH38" s="154"/>
      <c r="GI38" s="154"/>
      <c r="GJ38" s="154"/>
      <c r="GK38" s="154"/>
      <c r="GL38" s="154"/>
      <c r="GM38" s="154"/>
      <c r="GN38" s="154"/>
      <c r="GO38" s="154"/>
      <c r="GP38" s="154"/>
      <c r="GQ38" s="154"/>
      <c r="GR38" s="154"/>
      <c r="GS38" s="154"/>
      <c r="GT38" s="154"/>
      <c r="GU38" s="154"/>
      <c r="GV38" s="154"/>
      <c r="GW38" s="154"/>
      <c r="GX38" s="154"/>
      <c r="GY38" s="154"/>
      <c r="GZ38" s="154"/>
      <c r="HA38" s="154"/>
      <c r="HB38" s="154"/>
      <c r="HC38" s="154"/>
      <c r="HD38" s="154"/>
      <c r="HE38" s="154"/>
      <c r="HF38" s="154"/>
      <c r="HG38" s="154"/>
      <c r="HH38" s="154"/>
      <c r="HI38" s="154"/>
      <c r="HJ38" s="154"/>
      <c r="HK38" s="154"/>
      <c r="HL38" s="154"/>
      <c r="HM38" s="154"/>
      <c r="HN38" s="154"/>
      <c r="HO38" s="154"/>
      <c r="HP38" s="154"/>
      <c r="HQ38" s="154"/>
      <c r="HR38" s="154"/>
      <c r="HS38" s="154"/>
      <c r="HT38" s="154"/>
      <c r="HU38" s="154"/>
      <c r="HV38" s="154"/>
      <c r="HW38" s="154"/>
      <c r="HX38" s="154"/>
      <c r="HY38" s="154"/>
      <c r="HZ38" s="154"/>
      <c r="IA38" s="154"/>
      <c r="IB38" s="154"/>
      <c r="IC38" s="154"/>
      <c r="ID38" s="154"/>
      <c r="IE38" s="154"/>
      <c r="IF38" s="154"/>
      <c r="IG38" s="154"/>
      <c r="IH38" s="154"/>
      <c r="II38" s="154"/>
      <c r="IJ38" s="154"/>
      <c r="IK38" s="154"/>
      <c r="IL38" s="154"/>
      <c r="IM38" s="154"/>
      <c r="IN38" s="154"/>
      <c r="IO38" s="154"/>
      <c r="IP38" s="154"/>
      <c r="IQ38" s="154"/>
      <c r="IR38" s="154"/>
      <c r="IS38" s="154"/>
      <c r="IT38" s="154"/>
    </row>
    <row r="39" spans="1:254" s="155" customFormat="1" ht="25.5">
      <c r="A39" s="20">
        <v>31</v>
      </c>
      <c r="B39" s="254" t="s">
        <v>308</v>
      </c>
      <c r="C39" s="166" t="s">
        <v>39</v>
      </c>
      <c r="D39" s="25">
        <v>2</v>
      </c>
      <c r="E39" s="24"/>
      <c r="F39" s="152"/>
      <c r="G39" s="25"/>
      <c r="H39" s="24"/>
      <c r="I39" s="25"/>
      <c r="J39" s="25"/>
      <c r="K39" s="25"/>
      <c r="L39" s="25"/>
      <c r="M39" s="152"/>
      <c r="N39" s="25"/>
      <c r="O39" s="25"/>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4"/>
      <c r="EN39" s="154"/>
      <c r="EO39" s="154"/>
      <c r="EP39" s="154"/>
      <c r="EQ39" s="154"/>
      <c r="ER39" s="154"/>
      <c r="ES39" s="154"/>
      <c r="ET39" s="154"/>
      <c r="EU39" s="154"/>
      <c r="EV39" s="154"/>
      <c r="EW39" s="154"/>
      <c r="EX39" s="154"/>
      <c r="EY39" s="154"/>
      <c r="EZ39" s="154"/>
      <c r="FA39" s="154"/>
      <c r="FB39" s="154"/>
      <c r="FC39" s="154"/>
      <c r="FD39" s="154"/>
      <c r="FE39" s="154"/>
      <c r="FF39" s="154"/>
      <c r="FG39" s="154"/>
      <c r="FH39" s="154"/>
      <c r="FI39" s="154"/>
      <c r="FJ39" s="154"/>
      <c r="FK39" s="154"/>
      <c r="FL39" s="154"/>
      <c r="FM39" s="154"/>
      <c r="FN39" s="154"/>
      <c r="FO39" s="154"/>
      <c r="FP39" s="154"/>
      <c r="FQ39" s="154"/>
      <c r="FR39" s="154"/>
      <c r="FS39" s="154"/>
      <c r="FT39" s="154"/>
      <c r="FU39" s="154"/>
      <c r="FV39" s="154"/>
      <c r="FW39" s="154"/>
      <c r="FX39" s="154"/>
      <c r="FY39" s="154"/>
      <c r="FZ39" s="154"/>
      <c r="GA39" s="154"/>
      <c r="GB39" s="154"/>
      <c r="GC39" s="154"/>
      <c r="GD39" s="154"/>
      <c r="GE39" s="154"/>
      <c r="GF39" s="154"/>
      <c r="GG39" s="154"/>
      <c r="GH39" s="154"/>
      <c r="GI39" s="154"/>
      <c r="GJ39" s="154"/>
      <c r="GK39" s="154"/>
      <c r="GL39" s="154"/>
      <c r="GM39" s="154"/>
      <c r="GN39" s="154"/>
      <c r="GO39" s="154"/>
      <c r="GP39" s="154"/>
      <c r="GQ39" s="154"/>
      <c r="GR39" s="154"/>
      <c r="GS39" s="154"/>
      <c r="GT39" s="154"/>
      <c r="GU39" s="154"/>
      <c r="GV39" s="154"/>
      <c r="GW39" s="154"/>
      <c r="GX39" s="154"/>
      <c r="GY39" s="154"/>
      <c r="GZ39" s="154"/>
      <c r="HA39" s="154"/>
      <c r="HB39" s="154"/>
      <c r="HC39" s="154"/>
      <c r="HD39" s="154"/>
      <c r="HE39" s="154"/>
      <c r="HF39" s="154"/>
      <c r="HG39" s="154"/>
      <c r="HH39" s="154"/>
      <c r="HI39" s="154"/>
      <c r="HJ39" s="154"/>
      <c r="HK39" s="154"/>
      <c r="HL39" s="154"/>
      <c r="HM39" s="154"/>
      <c r="HN39" s="154"/>
      <c r="HO39" s="154"/>
      <c r="HP39" s="154"/>
      <c r="HQ39" s="154"/>
      <c r="HR39" s="154"/>
      <c r="HS39" s="154"/>
      <c r="HT39" s="154"/>
      <c r="HU39" s="154"/>
      <c r="HV39" s="154"/>
      <c r="HW39" s="154"/>
      <c r="HX39" s="154"/>
      <c r="HY39" s="154"/>
      <c r="HZ39" s="154"/>
      <c r="IA39" s="154"/>
      <c r="IB39" s="154"/>
      <c r="IC39" s="154"/>
      <c r="ID39" s="154"/>
      <c r="IE39" s="154"/>
      <c r="IF39" s="154"/>
      <c r="IG39" s="154"/>
      <c r="IH39" s="154"/>
      <c r="II39" s="154"/>
      <c r="IJ39" s="154"/>
      <c r="IK39" s="154"/>
      <c r="IL39" s="154"/>
      <c r="IM39" s="154"/>
      <c r="IN39" s="154"/>
      <c r="IO39" s="154"/>
      <c r="IP39" s="154"/>
      <c r="IQ39" s="154"/>
      <c r="IR39" s="154"/>
      <c r="IS39" s="154"/>
      <c r="IT39" s="154"/>
    </row>
    <row r="40" spans="1:254" s="155" customFormat="1" ht="25.5">
      <c r="A40" s="20">
        <v>32</v>
      </c>
      <c r="B40" s="248" t="s">
        <v>309</v>
      </c>
      <c r="C40" s="166" t="s">
        <v>39</v>
      </c>
      <c r="D40" s="25">
        <v>2</v>
      </c>
      <c r="E40" s="24"/>
      <c r="F40" s="152"/>
      <c r="G40" s="25"/>
      <c r="H40" s="24"/>
      <c r="I40" s="25"/>
      <c r="J40" s="25"/>
      <c r="K40" s="25"/>
      <c r="L40" s="25"/>
      <c r="M40" s="152"/>
      <c r="N40" s="25"/>
      <c r="O40" s="25"/>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4"/>
      <c r="FK40" s="154"/>
      <c r="FL40" s="154"/>
      <c r="FM40" s="154"/>
      <c r="FN40" s="154"/>
      <c r="FO40" s="154"/>
      <c r="FP40" s="154"/>
      <c r="FQ40" s="154"/>
      <c r="FR40" s="154"/>
      <c r="FS40" s="154"/>
      <c r="FT40" s="154"/>
      <c r="FU40" s="154"/>
      <c r="FV40" s="154"/>
      <c r="FW40" s="154"/>
      <c r="FX40" s="154"/>
      <c r="FY40" s="154"/>
      <c r="FZ40" s="154"/>
      <c r="GA40" s="154"/>
      <c r="GB40" s="154"/>
      <c r="GC40" s="154"/>
      <c r="GD40" s="154"/>
      <c r="GE40" s="154"/>
      <c r="GF40" s="154"/>
      <c r="GG40" s="154"/>
      <c r="GH40" s="154"/>
      <c r="GI40" s="154"/>
      <c r="GJ40" s="154"/>
      <c r="GK40" s="154"/>
      <c r="GL40" s="154"/>
      <c r="GM40" s="154"/>
      <c r="GN40" s="154"/>
      <c r="GO40" s="154"/>
      <c r="GP40" s="154"/>
      <c r="GQ40" s="154"/>
      <c r="GR40" s="154"/>
      <c r="GS40" s="154"/>
      <c r="GT40" s="154"/>
      <c r="GU40" s="154"/>
      <c r="GV40" s="154"/>
      <c r="GW40" s="154"/>
      <c r="GX40" s="154"/>
      <c r="GY40" s="154"/>
      <c r="GZ40" s="154"/>
      <c r="HA40" s="154"/>
      <c r="HB40" s="154"/>
      <c r="HC40" s="154"/>
      <c r="HD40" s="154"/>
      <c r="HE40" s="154"/>
      <c r="HF40" s="154"/>
      <c r="HG40" s="154"/>
      <c r="HH40" s="154"/>
      <c r="HI40" s="154"/>
      <c r="HJ40" s="154"/>
      <c r="HK40" s="154"/>
      <c r="HL40" s="154"/>
      <c r="HM40" s="154"/>
      <c r="HN40" s="154"/>
      <c r="HO40" s="154"/>
      <c r="HP40" s="154"/>
      <c r="HQ40" s="154"/>
      <c r="HR40" s="154"/>
      <c r="HS40" s="154"/>
      <c r="HT40" s="154"/>
      <c r="HU40" s="154"/>
      <c r="HV40" s="154"/>
      <c r="HW40" s="154"/>
      <c r="HX40" s="154"/>
      <c r="HY40" s="154"/>
      <c r="HZ40" s="154"/>
      <c r="IA40" s="154"/>
      <c r="IB40" s="154"/>
      <c r="IC40" s="154"/>
      <c r="ID40" s="154"/>
      <c r="IE40" s="154"/>
      <c r="IF40" s="154"/>
      <c r="IG40" s="154"/>
      <c r="IH40" s="154"/>
      <c r="II40" s="154"/>
      <c r="IJ40" s="154"/>
      <c r="IK40" s="154"/>
      <c r="IL40" s="154"/>
      <c r="IM40" s="154"/>
      <c r="IN40" s="154"/>
      <c r="IO40" s="154"/>
      <c r="IP40" s="154"/>
      <c r="IQ40" s="154"/>
      <c r="IR40" s="154"/>
      <c r="IS40" s="154"/>
      <c r="IT40" s="154"/>
    </row>
    <row r="41" spans="1:254" s="155" customFormat="1" ht="25.5">
      <c r="A41" s="20">
        <v>33</v>
      </c>
      <c r="B41" s="254" t="s">
        <v>310</v>
      </c>
      <c r="C41" s="166" t="s">
        <v>39</v>
      </c>
      <c r="D41" s="25">
        <v>25</v>
      </c>
      <c r="E41" s="24"/>
      <c r="F41" s="152"/>
      <c r="G41" s="25"/>
      <c r="H41" s="25"/>
      <c r="I41" s="25"/>
      <c r="J41" s="25"/>
      <c r="K41" s="25"/>
      <c r="L41" s="25"/>
      <c r="M41" s="152"/>
      <c r="N41" s="25"/>
      <c r="O41" s="25"/>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4"/>
      <c r="GK41" s="154"/>
      <c r="GL41" s="154"/>
      <c r="GM41" s="154"/>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4"/>
      <c r="IN41" s="154"/>
      <c r="IO41" s="154"/>
      <c r="IP41" s="154"/>
      <c r="IQ41" s="154"/>
      <c r="IR41" s="154"/>
      <c r="IS41" s="154"/>
      <c r="IT41" s="154"/>
    </row>
    <row r="42" spans="1:254" s="155" customFormat="1" ht="13.5">
      <c r="A42" s="20">
        <v>34</v>
      </c>
      <c r="B42" s="248" t="s">
        <v>311</v>
      </c>
      <c r="C42" s="166" t="s">
        <v>39</v>
      </c>
      <c r="D42" s="25">
        <v>2</v>
      </c>
      <c r="E42" s="24"/>
      <c r="F42" s="152"/>
      <c r="G42" s="25"/>
      <c r="H42" s="21"/>
      <c r="I42" s="25"/>
      <c r="J42" s="25"/>
      <c r="K42" s="25"/>
      <c r="L42" s="25"/>
      <c r="M42" s="152"/>
      <c r="N42" s="25"/>
      <c r="O42" s="25"/>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c r="FY42" s="154"/>
      <c r="FZ42" s="154"/>
      <c r="GA42" s="154"/>
      <c r="GB42" s="154"/>
      <c r="GC42" s="154"/>
      <c r="GD42" s="154"/>
      <c r="GE42" s="154"/>
      <c r="GF42" s="154"/>
      <c r="GG42" s="154"/>
      <c r="GH42" s="154"/>
      <c r="GI42" s="154"/>
      <c r="GJ42" s="154"/>
      <c r="GK42" s="154"/>
      <c r="GL42" s="154"/>
      <c r="GM42" s="154"/>
      <c r="GN42" s="154"/>
      <c r="GO42" s="154"/>
      <c r="GP42" s="154"/>
      <c r="GQ42" s="154"/>
      <c r="GR42" s="154"/>
      <c r="GS42" s="154"/>
      <c r="GT42" s="154"/>
      <c r="GU42" s="154"/>
      <c r="GV42" s="154"/>
      <c r="GW42" s="154"/>
      <c r="GX42" s="154"/>
      <c r="GY42" s="154"/>
      <c r="GZ42" s="154"/>
      <c r="HA42" s="154"/>
      <c r="HB42" s="154"/>
      <c r="HC42" s="154"/>
      <c r="HD42" s="154"/>
      <c r="HE42" s="154"/>
      <c r="HF42" s="154"/>
      <c r="HG42" s="154"/>
      <c r="HH42" s="154"/>
      <c r="HI42" s="154"/>
      <c r="HJ42" s="154"/>
      <c r="HK42" s="154"/>
      <c r="HL42" s="154"/>
      <c r="HM42" s="154"/>
      <c r="HN42" s="154"/>
      <c r="HO42" s="154"/>
      <c r="HP42" s="154"/>
      <c r="HQ42" s="154"/>
      <c r="HR42" s="154"/>
      <c r="HS42" s="154"/>
      <c r="HT42" s="154"/>
      <c r="HU42" s="154"/>
      <c r="HV42" s="154"/>
      <c r="HW42" s="154"/>
      <c r="HX42" s="154"/>
      <c r="HY42" s="154"/>
      <c r="HZ42" s="154"/>
      <c r="IA42" s="154"/>
      <c r="IB42" s="154"/>
      <c r="IC42" s="154"/>
      <c r="ID42" s="154"/>
      <c r="IE42" s="154"/>
      <c r="IF42" s="154"/>
      <c r="IG42" s="154"/>
      <c r="IH42" s="154"/>
      <c r="II42" s="154"/>
      <c r="IJ42" s="154"/>
      <c r="IK42" s="154"/>
      <c r="IL42" s="154"/>
      <c r="IM42" s="154"/>
      <c r="IN42" s="154"/>
      <c r="IO42" s="154"/>
      <c r="IP42" s="154"/>
      <c r="IQ42" s="154"/>
      <c r="IR42" s="154"/>
      <c r="IS42" s="154"/>
      <c r="IT42" s="154"/>
    </row>
    <row r="43" spans="1:254" s="155" customFormat="1" ht="25.5">
      <c r="A43" s="20">
        <v>35</v>
      </c>
      <c r="B43" s="254" t="s">
        <v>312</v>
      </c>
      <c r="C43" s="166" t="s">
        <v>39</v>
      </c>
      <c r="D43" s="25">
        <v>25</v>
      </c>
      <c r="E43" s="24"/>
      <c r="F43" s="152"/>
      <c r="G43" s="25"/>
      <c r="H43" s="24"/>
      <c r="I43" s="25"/>
      <c r="J43" s="25"/>
      <c r="K43" s="25"/>
      <c r="L43" s="25"/>
      <c r="M43" s="152"/>
      <c r="N43" s="25"/>
      <c r="O43" s="25"/>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54"/>
      <c r="IH43" s="154"/>
      <c r="II43" s="154"/>
      <c r="IJ43" s="154"/>
      <c r="IK43" s="154"/>
      <c r="IL43" s="154"/>
      <c r="IM43" s="154"/>
      <c r="IN43" s="154"/>
      <c r="IO43" s="154"/>
      <c r="IP43" s="154"/>
      <c r="IQ43" s="154"/>
      <c r="IR43" s="154"/>
      <c r="IS43" s="154"/>
      <c r="IT43" s="154"/>
    </row>
    <row r="44" spans="1:254" s="155" customFormat="1" ht="25.5">
      <c r="A44" s="20">
        <v>36</v>
      </c>
      <c r="B44" s="254" t="s">
        <v>313</v>
      </c>
      <c r="C44" s="166" t="s">
        <v>39</v>
      </c>
      <c r="D44" s="25">
        <v>25</v>
      </c>
      <c r="E44" s="24"/>
      <c r="F44" s="152"/>
      <c r="G44" s="25"/>
      <c r="H44" s="24"/>
      <c r="I44" s="25"/>
      <c r="J44" s="25"/>
      <c r="K44" s="25"/>
      <c r="L44" s="25"/>
      <c r="M44" s="152"/>
      <c r="N44" s="25"/>
      <c r="O44" s="25"/>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c r="GS44" s="154"/>
      <c r="GT44" s="154"/>
      <c r="GU44" s="154"/>
      <c r="GV44" s="154"/>
      <c r="GW44" s="154"/>
      <c r="GX44" s="154"/>
      <c r="GY44" s="154"/>
      <c r="GZ44" s="154"/>
      <c r="HA44" s="154"/>
      <c r="HB44" s="154"/>
      <c r="HC44" s="154"/>
      <c r="HD44" s="154"/>
      <c r="HE44" s="154"/>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154"/>
      <c r="IF44" s="154"/>
      <c r="IG44" s="154"/>
      <c r="IH44" s="154"/>
      <c r="II44" s="154"/>
      <c r="IJ44" s="154"/>
      <c r="IK44" s="154"/>
      <c r="IL44" s="154"/>
      <c r="IM44" s="154"/>
      <c r="IN44" s="154"/>
      <c r="IO44" s="154"/>
      <c r="IP44" s="154"/>
      <c r="IQ44" s="154"/>
      <c r="IR44" s="154"/>
      <c r="IS44" s="154"/>
      <c r="IT44" s="154"/>
    </row>
    <row r="45" spans="1:254" s="155" customFormat="1" ht="25.5">
      <c r="A45" s="20">
        <v>37</v>
      </c>
      <c r="B45" s="248" t="s">
        <v>294</v>
      </c>
      <c r="C45" s="166" t="s">
        <v>26</v>
      </c>
      <c r="D45" s="25">
        <v>10</v>
      </c>
      <c r="E45" s="24"/>
      <c r="F45" s="152"/>
      <c r="G45" s="25"/>
      <c r="H45" s="24"/>
      <c r="I45" s="25"/>
      <c r="J45" s="25"/>
      <c r="K45" s="25"/>
      <c r="L45" s="25"/>
      <c r="M45" s="152"/>
      <c r="N45" s="25"/>
      <c r="O45" s="25"/>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c r="IK45" s="154"/>
      <c r="IL45" s="154"/>
      <c r="IM45" s="154"/>
      <c r="IN45" s="154"/>
      <c r="IO45" s="154"/>
      <c r="IP45" s="154"/>
      <c r="IQ45" s="154"/>
      <c r="IR45" s="154"/>
      <c r="IS45" s="154"/>
      <c r="IT45" s="154"/>
    </row>
    <row r="46" spans="1:254" s="155" customFormat="1" ht="25.5">
      <c r="A46" s="20">
        <v>38</v>
      </c>
      <c r="B46" s="248" t="s">
        <v>347</v>
      </c>
      <c r="C46" s="166" t="s">
        <v>98</v>
      </c>
      <c r="D46" s="25">
        <v>1</v>
      </c>
      <c r="E46" s="24"/>
      <c r="F46" s="152"/>
      <c r="G46" s="25"/>
      <c r="H46" s="24"/>
      <c r="I46" s="25"/>
      <c r="J46" s="25"/>
      <c r="K46" s="25"/>
      <c r="L46" s="25"/>
      <c r="M46" s="152"/>
      <c r="N46" s="25"/>
      <c r="O46" s="25"/>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4"/>
      <c r="EN46" s="154"/>
      <c r="EO46" s="154"/>
      <c r="EP46" s="154"/>
      <c r="EQ46" s="154"/>
      <c r="ER46" s="154"/>
      <c r="ES46" s="154"/>
      <c r="ET46" s="154"/>
      <c r="EU46" s="154"/>
      <c r="EV46" s="154"/>
      <c r="EW46" s="154"/>
      <c r="EX46" s="154"/>
      <c r="EY46" s="154"/>
      <c r="EZ46" s="154"/>
      <c r="FA46" s="154"/>
      <c r="FB46" s="154"/>
      <c r="FC46" s="154"/>
      <c r="FD46" s="154"/>
      <c r="FE46" s="154"/>
      <c r="FF46" s="154"/>
      <c r="FG46" s="154"/>
      <c r="FH46" s="154"/>
      <c r="FI46" s="154"/>
      <c r="FJ46" s="154"/>
      <c r="FK46" s="154"/>
      <c r="FL46" s="154"/>
      <c r="FM46" s="154"/>
      <c r="FN46" s="154"/>
      <c r="FO46" s="154"/>
      <c r="FP46" s="154"/>
      <c r="FQ46" s="154"/>
      <c r="FR46" s="154"/>
      <c r="FS46" s="154"/>
      <c r="FT46" s="154"/>
      <c r="FU46" s="154"/>
      <c r="FV46" s="154"/>
      <c r="FW46" s="154"/>
      <c r="FX46" s="154"/>
      <c r="FY46" s="154"/>
      <c r="FZ46" s="154"/>
      <c r="GA46" s="154"/>
      <c r="GB46" s="154"/>
      <c r="GC46" s="154"/>
      <c r="GD46" s="154"/>
      <c r="GE46" s="154"/>
      <c r="GF46" s="154"/>
      <c r="GG46" s="154"/>
      <c r="GH46" s="154"/>
      <c r="GI46" s="154"/>
      <c r="GJ46" s="154"/>
      <c r="GK46" s="154"/>
      <c r="GL46" s="154"/>
      <c r="GM46" s="154"/>
      <c r="GN46" s="154"/>
      <c r="GO46" s="154"/>
      <c r="GP46" s="154"/>
      <c r="GQ46" s="154"/>
      <c r="GR46" s="154"/>
      <c r="GS46" s="154"/>
      <c r="GT46" s="154"/>
      <c r="GU46" s="154"/>
      <c r="GV46" s="154"/>
      <c r="GW46" s="154"/>
      <c r="GX46" s="154"/>
      <c r="GY46" s="154"/>
      <c r="GZ46" s="154"/>
      <c r="HA46" s="154"/>
      <c r="HB46" s="154"/>
      <c r="HC46" s="154"/>
      <c r="HD46" s="154"/>
      <c r="HE46" s="154"/>
      <c r="HF46" s="154"/>
      <c r="HG46" s="154"/>
      <c r="HH46" s="154"/>
      <c r="HI46" s="154"/>
      <c r="HJ46" s="154"/>
      <c r="HK46" s="154"/>
      <c r="HL46" s="154"/>
      <c r="HM46" s="154"/>
      <c r="HN46" s="154"/>
      <c r="HO46" s="154"/>
      <c r="HP46" s="154"/>
      <c r="HQ46" s="154"/>
      <c r="HR46" s="154"/>
      <c r="HS46" s="154"/>
      <c r="HT46" s="154"/>
      <c r="HU46" s="154"/>
      <c r="HV46" s="154"/>
      <c r="HW46" s="154"/>
      <c r="HX46" s="154"/>
      <c r="HY46" s="154"/>
      <c r="HZ46" s="154"/>
      <c r="IA46" s="154"/>
      <c r="IB46" s="154"/>
      <c r="IC46" s="154"/>
      <c r="ID46" s="154"/>
      <c r="IE46" s="154"/>
      <c r="IF46" s="154"/>
      <c r="IG46" s="154"/>
      <c r="IH46" s="154"/>
      <c r="II46" s="154"/>
      <c r="IJ46" s="154"/>
      <c r="IK46" s="154"/>
      <c r="IL46" s="154"/>
      <c r="IM46" s="154"/>
      <c r="IN46" s="154"/>
      <c r="IO46" s="154"/>
      <c r="IP46" s="154"/>
      <c r="IQ46" s="154"/>
      <c r="IR46" s="154"/>
      <c r="IS46" s="154"/>
      <c r="IT46" s="154"/>
    </row>
    <row r="47" spans="1:254" s="155" customFormat="1" ht="51">
      <c r="A47" s="20">
        <v>39</v>
      </c>
      <c r="B47" s="254" t="s">
        <v>314</v>
      </c>
      <c r="C47" s="166" t="s">
        <v>39</v>
      </c>
      <c r="D47" s="25">
        <v>20</v>
      </c>
      <c r="E47" s="24"/>
      <c r="F47" s="152"/>
      <c r="G47" s="25"/>
      <c r="H47" s="24"/>
      <c r="I47" s="25"/>
      <c r="J47" s="25"/>
      <c r="K47" s="25"/>
      <c r="L47" s="25"/>
      <c r="M47" s="152"/>
      <c r="N47" s="25"/>
      <c r="O47" s="25"/>
      <c r="P47" s="154"/>
      <c r="Q47" s="271"/>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54"/>
      <c r="IH47" s="154"/>
      <c r="II47" s="154"/>
      <c r="IJ47" s="154"/>
      <c r="IK47" s="154"/>
      <c r="IL47" s="154"/>
      <c r="IM47" s="154"/>
      <c r="IN47" s="154"/>
      <c r="IO47" s="154"/>
      <c r="IP47" s="154"/>
      <c r="IQ47" s="154"/>
      <c r="IR47" s="154"/>
      <c r="IS47" s="154"/>
      <c r="IT47" s="154"/>
    </row>
    <row r="48" spans="1:16" s="175" customFormat="1" ht="39" customHeight="1">
      <c r="A48" s="20">
        <v>40</v>
      </c>
      <c r="B48" s="234" t="s">
        <v>103</v>
      </c>
      <c r="C48" s="45"/>
      <c r="D48" s="22"/>
      <c r="E48" s="46"/>
      <c r="F48" s="152"/>
      <c r="G48" s="25"/>
      <c r="H48" s="46"/>
      <c r="I48" s="25"/>
      <c r="J48" s="25"/>
      <c r="K48" s="25"/>
      <c r="L48" s="25"/>
      <c r="M48" s="152"/>
      <c r="N48" s="25"/>
      <c r="O48" s="25"/>
      <c r="P48" s="154"/>
    </row>
    <row r="49" spans="1:254" s="155" customFormat="1" ht="27">
      <c r="A49" s="20">
        <v>41</v>
      </c>
      <c r="B49" s="231" t="s">
        <v>328</v>
      </c>
      <c r="C49" s="166" t="s">
        <v>57</v>
      </c>
      <c r="D49" s="25">
        <f>D50+D51+D52</f>
        <v>591</v>
      </c>
      <c r="E49" s="23"/>
      <c r="F49" s="152"/>
      <c r="G49" s="25"/>
      <c r="H49" s="21"/>
      <c r="I49" s="25"/>
      <c r="J49" s="25"/>
      <c r="K49" s="25"/>
      <c r="L49" s="25"/>
      <c r="M49" s="152"/>
      <c r="N49" s="25"/>
      <c r="O49" s="25"/>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4"/>
      <c r="EN49" s="154"/>
      <c r="EO49" s="154"/>
      <c r="EP49" s="154"/>
      <c r="EQ49" s="154"/>
      <c r="ER49" s="154"/>
      <c r="ES49" s="154"/>
      <c r="ET49" s="154"/>
      <c r="EU49" s="154"/>
      <c r="EV49" s="154"/>
      <c r="EW49" s="154"/>
      <c r="EX49" s="154"/>
      <c r="EY49" s="154"/>
      <c r="EZ49" s="154"/>
      <c r="FA49" s="154"/>
      <c r="FB49" s="154"/>
      <c r="FC49" s="154"/>
      <c r="FD49" s="154"/>
      <c r="FE49" s="154"/>
      <c r="FF49" s="154"/>
      <c r="FG49" s="154"/>
      <c r="FH49" s="154"/>
      <c r="FI49" s="154"/>
      <c r="FJ49" s="154"/>
      <c r="FK49" s="154"/>
      <c r="FL49" s="154"/>
      <c r="FM49" s="154"/>
      <c r="FN49" s="154"/>
      <c r="FO49" s="154"/>
      <c r="FP49" s="154"/>
      <c r="FQ49" s="154"/>
      <c r="FR49" s="154"/>
      <c r="FS49" s="154"/>
      <c r="FT49" s="154"/>
      <c r="FU49" s="154"/>
      <c r="FV49" s="154"/>
      <c r="FW49" s="154"/>
      <c r="FX49" s="154"/>
      <c r="FY49" s="154"/>
      <c r="FZ49" s="154"/>
      <c r="GA49" s="154"/>
      <c r="GB49" s="154"/>
      <c r="GC49" s="154"/>
      <c r="GD49" s="154"/>
      <c r="GE49" s="154"/>
      <c r="GF49" s="154"/>
      <c r="GG49" s="154"/>
      <c r="GH49" s="154"/>
      <c r="GI49" s="154"/>
      <c r="GJ49" s="154"/>
      <c r="GK49" s="154"/>
      <c r="GL49" s="154"/>
      <c r="GM49" s="154"/>
      <c r="GN49" s="154"/>
      <c r="GO49" s="154"/>
      <c r="GP49" s="154"/>
      <c r="GQ49" s="154"/>
      <c r="GR49" s="154"/>
      <c r="GS49" s="154"/>
      <c r="GT49" s="154"/>
      <c r="GU49" s="154"/>
      <c r="GV49" s="154"/>
      <c r="GW49" s="154"/>
      <c r="GX49" s="154"/>
      <c r="GY49" s="154"/>
      <c r="GZ49" s="154"/>
      <c r="HA49" s="154"/>
      <c r="HB49" s="154"/>
      <c r="HC49" s="154"/>
      <c r="HD49" s="154"/>
      <c r="HE49" s="154"/>
      <c r="HF49" s="154"/>
      <c r="HG49" s="154"/>
      <c r="HH49" s="154"/>
      <c r="HI49" s="154"/>
      <c r="HJ49" s="154"/>
      <c r="HK49" s="154"/>
      <c r="HL49" s="154"/>
      <c r="HM49" s="154"/>
      <c r="HN49" s="154"/>
      <c r="HO49" s="154"/>
      <c r="HP49" s="154"/>
      <c r="HQ49" s="154"/>
      <c r="HR49" s="154"/>
      <c r="HS49" s="154"/>
      <c r="HT49" s="154"/>
      <c r="HU49" s="154"/>
      <c r="HV49" s="154"/>
      <c r="HW49" s="154"/>
      <c r="HX49" s="154"/>
      <c r="HY49" s="154"/>
      <c r="HZ49" s="154"/>
      <c r="IA49" s="154"/>
      <c r="IB49" s="154"/>
      <c r="IC49" s="154"/>
      <c r="ID49" s="154"/>
      <c r="IE49" s="154"/>
      <c r="IF49" s="154"/>
      <c r="IG49" s="154"/>
      <c r="IH49" s="154"/>
      <c r="II49" s="154"/>
      <c r="IJ49" s="154"/>
      <c r="IK49" s="154"/>
      <c r="IL49" s="154"/>
      <c r="IM49" s="154"/>
      <c r="IN49" s="154"/>
      <c r="IO49" s="154"/>
      <c r="IP49" s="154"/>
      <c r="IQ49" s="154"/>
      <c r="IR49" s="154"/>
      <c r="IS49" s="154"/>
      <c r="IT49" s="154"/>
    </row>
    <row r="50" spans="1:254" s="155" customFormat="1" ht="38.25">
      <c r="A50" s="20">
        <v>42</v>
      </c>
      <c r="B50" s="248" t="s">
        <v>315</v>
      </c>
      <c r="C50" s="166" t="s">
        <v>39</v>
      </c>
      <c r="D50" s="25">
        <v>15</v>
      </c>
      <c r="E50" s="24"/>
      <c r="F50" s="152"/>
      <c r="G50" s="25"/>
      <c r="H50" s="24"/>
      <c r="I50" s="25"/>
      <c r="J50" s="25"/>
      <c r="K50" s="25"/>
      <c r="L50" s="25"/>
      <c r="M50" s="152"/>
      <c r="N50" s="25"/>
      <c r="O50" s="25"/>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4"/>
      <c r="EN50" s="154"/>
      <c r="EO50" s="154"/>
      <c r="EP50" s="154"/>
      <c r="EQ50" s="154"/>
      <c r="ER50" s="154"/>
      <c r="ES50" s="154"/>
      <c r="ET50" s="154"/>
      <c r="EU50" s="154"/>
      <c r="EV50" s="154"/>
      <c r="EW50" s="154"/>
      <c r="EX50" s="154"/>
      <c r="EY50" s="154"/>
      <c r="EZ50" s="154"/>
      <c r="FA50" s="154"/>
      <c r="FB50" s="154"/>
      <c r="FC50" s="154"/>
      <c r="FD50" s="154"/>
      <c r="FE50" s="154"/>
      <c r="FF50" s="154"/>
      <c r="FG50" s="154"/>
      <c r="FH50" s="154"/>
      <c r="FI50" s="154"/>
      <c r="FJ50" s="154"/>
      <c r="FK50" s="154"/>
      <c r="FL50" s="154"/>
      <c r="FM50" s="154"/>
      <c r="FN50" s="154"/>
      <c r="FO50" s="154"/>
      <c r="FP50" s="154"/>
      <c r="FQ50" s="154"/>
      <c r="FR50" s="154"/>
      <c r="FS50" s="154"/>
      <c r="FT50" s="154"/>
      <c r="FU50" s="154"/>
      <c r="FV50" s="154"/>
      <c r="FW50" s="154"/>
      <c r="FX50" s="154"/>
      <c r="FY50" s="154"/>
      <c r="FZ50" s="154"/>
      <c r="GA50" s="154"/>
      <c r="GB50" s="154"/>
      <c r="GC50" s="154"/>
      <c r="GD50" s="154"/>
      <c r="GE50" s="154"/>
      <c r="GF50" s="154"/>
      <c r="GG50" s="154"/>
      <c r="GH50" s="154"/>
      <c r="GI50" s="154"/>
      <c r="GJ50" s="154"/>
      <c r="GK50" s="154"/>
      <c r="GL50" s="154"/>
      <c r="GM50" s="154"/>
      <c r="GN50" s="154"/>
      <c r="GO50" s="154"/>
      <c r="GP50" s="154"/>
      <c r="GQ50" s="154"/>
      <c r="GR50" s="154"/>
      <c r="GS50" s="154"/>
      <c r="GT50" s="154"/>
      <c r="GU50" s="154"/>
      <c r="GV50" s="154"/>
      <c r="GW50" s="154"/>
      <c r="GX50" s="154"/>
      <c r="GY50" s="154"/>
      <c r="GZ50" s="154"/>
      <c r="HA50" s="154"/>
      <c r="HB50" s="154"/>
      <c r="HC50" s="154"/>
      <c r="HD50" s="154"/>
      <c r="HE50" s="154"/>
      <c r="HF50" s="154"/>
      <c r="HG50" s="154"/>
      <c r="HH50" s="154"/>
      <c r="HI50" s="154"/>
      <c r="HJ50" s="154"/>
      <c r="HK50" s="154"/>
      <c r="HL50" s="154"/>
      <c r="HM50" s="154"/>
      <c r="HN50" s="154"/>
      <c r="HO50" s="154"/>
      <c r="HP50" s="154"/>
      <c r="HQ50" s="154"/>
      <c r="HR50" s="154"/>
      <c r="HS50" s="154"/>
      <c r="HT50" s="154"/>
      <c r="HU50" s="154"/>
      <c r="HV50" s="154"/>
      <c r="HW50" s="154"/>
      <c r="HX50" s="154"/>
      <c r="HY50" s="154"/>
      <c r="HZ50" s="154"/>
      <c r="IA50" s="154"/>
      <c r="IB50" s="154"/>
      <c r="IC50" s="154"/>
      <c r="ID50" s="154"/>
      <c r="IE50" s="154"/>
      <c r="IF50" s="154"/>
      <c r="IG50" s="154"/>
      <c r="IH50" s="154"/>
      <c r="II50" s="154"/>
      <c r="IJ50" s="154"/>
      <c r="IK50" s="154"/>
      <c r="IL50" s="154"/>
      <c r="IM50" s="154"/>
      <c r="IN50" s="154"/>
      <c r="IO50" s="154"/>
      <c r="IP50" s="154"/>
      <c r="IQ50" s="154"/>
      <c r="IR50" s="154"/>
      <c r="IS50" s="154"/>
      <c r="IT50" s="154"/>
    </row>
    <row r="51" spans="1:254" s="155" customFormat="1" ht="25.5">
      <c r="A51" s="20">
        <v>43</v>
      </c>
      <c r="B51" s="254" t="s">
        <v>316</v>
      </c>
      <c r="C51" s="166" t="s">
        <v>39</v>
      </c>
      <c r="D51" s="25">
        <v>6</v>
      </c>
      <c r="E51" s="24"/>
      <c r="F51" s="152"/>
      <c r="G51" s="25"/>
      <c r="H51" s="24"/>
      <c r="I51" s="25"/>
      <c r="J51" s="25"/>
      <c r="K51" s="25"/>
      <c r="L51" s="25"/>
      <c r="M51" s="152"/>
      <c r="N51" s="25"/>
      <c r="O51" s="25"/>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c r="FY51" s="154"/>
      <c r="FZ51" s="154"/>
      <c r="GA51" s="154"/>
      <c r="GB51" s="154"/>
      <c r="GC51" s="154"/>
      <c r="GD51" s="154"/>
      <c r="GE51" s="154"/>
      <c r="GF51" s="154"/>
      <c r="GG51" s="154"/>
      <c r="GH51" s="154"/>
      <c r="GI51" s="154"/>
      <c r="GJ51" s="154"/>
      <c r="GK51" s="154"/>
      <c r="GL51" s="154"/>
      <c r="GM51" s="154"/>
      <c r="GN51" s="154"/>
      <c r="GO51" s="154"/>
      <c r="GP51" s="154"/>
      <c r="GQ51" s="154"/>
      <c r="GR51" s="154"/>
      <c r="GS51" s="154"/>
      <c r="GT51" s="154"/>
      <c r="GU51" s="154"/>
      <c r="GV51" s="154"/>
      <c r="GW51" s="154"/>
      <c r="GX51" s="154"/>
      <c r="GY51" s="154"/>
      <c r="GZ51" s="154"/>
      <c r="HA51" s="154"/>
      <c r="HB51" s="154"/>
      <c r="HC51" s="154"/>
      <c r="HD51" s="154"/>
      <c r="HE51" s="154"/>
      <c r="HF51" s="154"/>
      <c r="HG51" s="154"/>
      <c r="HH51" s="154"/>
      <c r="HI51" s="154"/>
      <c r="HJ51" s="154"/>
      <c r="HK51" s="154"/>
      <c r="HL51" s="154"/>
      <c r="HM51" s="154"/>
      <c r="HN51" s="154"/>
      <c r="HO51" s="154"/>
      <c r="HP51" s="154"/>
      <c r="HQ51" s="154"/>
      <c r="HR51" s="154"/>
      <c r="HS51" s="154"/>
      <c r="HT51" s="154"/>
      <c r="HU51" s="154"/>
      <c r="HV51" s="154"/>
      <c r="HW51" s="154"/>
      <c r="HX51" s="154"/>
      <c r="HY51" s="154"/>
      <c r="HZ51" s="154"/>
      <c r="IA51" s="154"/>
      <c r="IB51" s="154"/>
      <c r="IC51" s="154"/>
      <c r="ID51" s="154"/>
      <c r="IE51" s="154"/>
      <c r="IF51" s="154"/>
      <c r="IG51" s="154"/>
      <c r="IH51" s="154"/>
      <c r="II51" s="154"/>
      <c r="IJ51" s="154"/>
      <c r="IK51" s="154"/>
      <c r="IL51" s="154"/>
      <c r="IM51" s="154"/>
      <c r="IN51" s="154"/>
      <c r="IO51" s="154"/>
      <c r="IP51" s="154"/>
      <c r="IQ51" s="154"/>
      <c r="IR51" s="154"/>
      <c r="IS51" s="154"/>
      <c r="IT51" s="154"/>
    </row>
    <row r="52" spans="1:254" s="155" customFormat="1" ht="25.5">
      <c r="A52" s="20">
        <v>44</v>
      </c>
      <c r="B52" s="254" t="s">
        <v>317</v>
      </c>
      <c r="C52" s="166" t="s">
        <v>39</v>
      </c>
      <c r="D52" s="25">
        <v>570</v>
      </c>
      <c r="E52" s="24"/>
      <c r="F52" s="152"/>
      <c r="G52" s="25"/>
      <c r="H52" s="24"/>
      <c r="I52" s="25"/>
      <c r="J52" s="25"/>
      <c r="K52" s="25"/>
      <c r="L52" s="25"/>
      <c r="M52" s="152"/>
      <c r="N52" s="25"/>
      <c r="O52" s="25"/>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4"/>
      <c r="FF52" s="154"/>
      <c r="FG52" s="154"/>
      <c r="FH52" s="154"/>
      <c r="FI52" s="154"/>
      <c r="FJ52" s="154"/>
      <c r="FK52" s="154"/>
      <c r="FL52" s="154"/>
      <c r="FM52" s="154"/>
      <c r="FN52" s="154"/>
      <c r="FO52" s="154"/>
      <c r="FP52" s="154"/>
      <c r="FQ52" s="154"/>
      <c r="FR52" s="154"/>
      <c r="FS52" s="154"/>
      <c r="FT52" s="154"/>
      <c r="FU52" s="154"/>
      <c r="FV52" s="154"/>
      <c r="FW52" s="154"/>
      <c r="FX52" s="154"/>
      <c r="FY52" s="154"/>
      <c r="FZ52" s="154"/>
      <c r="GA52" s="154"/>
      <c r="GB52" s="154"/>
      <c r="GC52" s="154"/>
      <c r="GD52" s="154"/>
      <c r="GE52" s="154"/>
      <c r="GF52" s="154"/>
      <c r="GG52" s="154"/>
      <c r="GH52" s="154"/>
      <c r="GI52" s="154"/>
      <c r="GJ52" s="154"/>
      <c r="GK52" s="154"/>
      <c r="GL52" s="154"/>
      <c r="GM52" s="154"/>
      <c r="GN52" s="154"/>
      <c r="GO52" s="154"/>
      <c r="GP52" s="154"/>
      <c r="GQ52" s="154"/>
      <c r="GR52" s="154"/>
      <c r="GS52" s="154"/>
      <c r="GT52" s="154"/>
      <c r="GU52" s="154"/>
      <c r="GV52" s="154"/>
      <c r="GW52" s="154"/>
      <c r="GX52" s="154"/>
      <c r="GY52" s="154"/>
      <c r="GZ52" s="154"/>
      <c r="HA52" s="154"/>
      <c r="HB52" s="154"/>
      <c r="HC52" s="154"/>
      <c r="HD52" s="154"/>
      <c r="HE52" s="154"/>
      <c r="HF52" s="154"/>
      <c r="HG52" s="154"/>
      <c r="HH52" s="154"/>
      <c r="HI52" s="154"/>
      <c r="HJ52" s="154"/>
      <c r="HK52" s="154"/>
      <c r="HL52" s="154"/>
      <c r="HM52" s="154"/>
      <c r="HN52" s="154"/>
      <c r="HO52" s="154"/>
      <c r="HP52" s="154"/>
      <c r="HQ52" s="154"/>
      <c r="HR52" s="154"/>
      <c r="HS52" s="154"/>
      <c r="HT52" s="154"/>
      <c r="HU52" s="154"/>
      <c r="HV52" s="154"/>
      <c r="HW52" s="154"/>
      <c r="HX52" s="154"/>
      <c r="HY52" s="154"/>
      <c r="HZ52" s="154"/>
      <c r="IA52" s="154"/>
      <c r="IB52" s="154"/>
      <c r="IC52" s="154"/>
      <c r="ID52" s="154"/>
      <c r="IE52" s="154"/>
      <c r="IF52" s="154"/>
      <c r="IG52" s="154"/>
      <c r="IH52" s="154"/>
      <c r="II52" s="154"/>
      <c r="IJ52" s="154"/>
      <c r="IK52" s="154"/>
      <c r="IL52" s="154"/>
      <c r="IM52" s="154"/>
      <c r="IN52" s="154"/>
      <c r="IO52" s="154"/>
      <c r="IP52" s="154"/>
      <c r="IQ52" s="154"/>
      <c r="IR52" s="154"/>
      <c r="IS52" s="154"/>
      <c r="IT52" s="154"/>
    </row>
    <row r="53" spans="1:254" s="155" customFormat="1" ht="25.5">
      <c r="A53" s="20">
        <v>45</v>
      </c>
      <c r="B53" s="248" t="s">
        <v>318</v>
      </c>
      <c r="C53" s="166" t="s">
        <v>57</v>
      </c>
      <c r="D53" s="25">
        <v>150</v>
      </c>
      <c r="E53" s="24"/>
      <c r="F53" s="152"/>
      <c r="G53" s="25"/>
      <c r="H53" s="25"/>
      <c r="I53" s="25"/>
      <c r="J53" s="25"/>
      <c r="K53" s="25"/>
      <c r="L53" s="25"/>
      <c r="M53" s="152"/>
      <c r="N53" s="25"/>
      <c r="O53" s="25"/>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4"/>
      <c r="EN53" s="154"/>
      <c r="EO53" s="154"/>
      <c r="EP53" s="154"/>
      <c r="EQ53" s="154"/>
      <c r="ER53" s="154"/>
      <c r="ES53" s="154"/>
      <c r="ET53" s="154"/>
      <c r="EU53" s="154"/>
      <c r="EV53" s="154"/>
      <c r="EW53" s="154"/>
      <c r="EX53" s="154"/>
      <c r="EY53" s="154"/>
      <c r="EZ53" s="154"/>
      <c r="FA53" s="154"/>
      <c r="FB53" s="154"/>
      <c r="FC53" s="154"/>
      <c r="FD53" s="154"/>
      <c r="FE53" s="154"/>
      <c r="FF53" s="154"/>
      <c r="FG53" s="154"/>
      <c r="FH53" s="154"/>
      <c r="FI53" s="154"/>
      <c r="FJ53" s="154"/>
      <c r="FK53" s="154"/>
      <c r="FL53" s="154"/>
      <c r="FM53" s="154"/>
      <c r="FN53" s="154"/>
      <c r="FO53" s="154"/>
      <c r="FP53" s="154"/>
      <c r="FQ53" s="154"/>
      <c r="FR53" s="154"/>
      <c r="FS53" s="154"/>
      <c r="FT53" s="154"/>
      <c r="FU53" s="154"/>
      <c r="FV53" s="154"/>
      <c r="FW53" s="154"/>
      <c r="FX53" s="154"/>
      <c r="FY53" s="154"/>
      <c r="FZ53" s="154"/>
      <c r="GA53" s="154"/>
      <c r="GB53" s="154"/>
      <c r="GC53" s="154"/>
      <c r="GD53" s="154"/>
      <c r="GE53" s="154"/>
      <c r="GF53" s="154"/>
      <c r="GG53" s="154"/>
      <c r="GH53" s="154"/>
      <c r="GI53" s="154"/>
      <c r="GJ53" s="154"/>
      <c r="GK53" s="154"/>
      <c r="GL53" s="154"/>
      <c r="GM53" s="154"/>
      <c r="GN53" s="154"/>
      <c r="GO53" s="154"/>
      <c r="GP53" s="154"/>
      <c r="GQ53" s="154"/>
      <c r="GR53" s="154"/>
      <c r="GS53" s="154"/>
      <c r="GT53" s="154"/>
      <c r="GU53" s="154"/>
      <c r="GV53" s="154"/>
      <c r="GW53" s="154"/>
      <c r="GX53" s="154"/>
      <c r="GY53" s="154"/>
      <c r="GZ53" s="154"/>
      <c r="HA53" s="154"/>
      <c r="HB53" s="154"/>
      <c r="HC53" s="154"/>
      <c r="HD53" s="154"/>
      <c r="HE53" s="154"/>
      <c r="HF53" s="154"/>
      <c r="HG53" s="154"/>
      <c r="HH53" s="154"/>
      <c r="HI53" s="154"/>
      <c r="HJ53" s="154"/>
      <c r="HK53" s="154"/>
      <c r="HL53" s="154"/>
      <c r="HM53" s="154"/>
      <c r="HN53" s="154"/>
      <c r="HO53" s="154"/>
      <c r="HP53" s="154"/>
      <c r="HQ53" s="154"/>
      <c r="HR53" s="154"/>
      <c r="HS53" s="154"/>
      <c r="HT53" s="154"/>
      <c r="HU53" s="154"/>
      <c r="HV53" s="154"/>
      <c r="HW53" s="154"/>
      <c r="HX53" s="154"/>
      <c r="HY53" s="154"/>
      <c r="HZ53" s="154"/>
      <c r="IA53" s="154"/>
      <c r="IB53" s="154"/>
      <c r="IC53" s="154"/>
      <c r="ID53" s="154"/>
      <c r="IE53" s="154"/>
      <c r="IF53" s="154"/>
      <c r="IG53" s="154"/>
      <c r="IH53" s="154"/>
      <c r="II53" s="154"/>
      <c r="IJ53" s="154"/>
      <c r="IK53" s="154"/>
      <c r="IL53" s="154"/>
      <c r="IM53" s="154"/>
      <c r="IN53" s="154"/>
      <c r="IO53" s="154"/>
      <c r="IP53" s="154"/>
      <c r="IQ53" s="154"/>
      <c r="IR53" s="154"/>
      <c r="IS53" s="154"/>
      <c r="IT53" s="154"/>
    </row>
    <row r="54" spans="1:254" s="155" customFormat="1" ht="25.5">
      <c r="A54" s="20">
        <v>46</v>
      </c>
      <c r="B54" s="248" t="s">
        <v>319</v>
      </c>
      <c r="C54" s="166" t="s">
        <v>39</v>
      </c>
      <c r="D54" s="25">
        <v>420</v>
      </c>
      <c r="E54" s="24"/>
      <c r="F54" s="152"/>
      <c r="G54" s="25"/>
      <c r="H54" s="21"/>
      <c r="I54" s="25"/>
      <c r="J54" s="25"/>
      <c r="K54" s="25"/>
      <c r="L54" s="25"/>
      <c r="M54" s="152"/>
      <c r="N54" s="25"/>
      <c r="O54" s="25"/>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c r="DR54" s="154"/>
      <c r="DS54" s="154"/>
      <c r="DT54" s="154"/>
      <c r="DU54" s="154"/>
      <c r="DV54" s="154"/>
      <c r="DW54" s="154"/>
      <c r="DX54" s="154"/>
      <c r="DY54" s="154"/>
      <c r="DZ54" s="154"/>
      <c r="EA54" s="154"/>
      <c r="EB54" s="154"/>
      <c r="EC54" s="154"/>
      <c r="ED54" s="154"/>
      <c r="EE54" s="154"/>
      <c r="EF54" s="154"/>
      <c r="EG54" s="154"/>
      <c r="EH54" s="154"/>
      <c r="EI54" s="154"/>
      <c r="EJ54" s="154"/>
      <c r="EK54" s="154"/>
      <c r="EL54" s="154"/>
      <c r="EM54" s="154"/>
      <c r="EN54" s="154"/>
      <c r="EO54" s="154"/>
      <c r="EP54" s="154"/>
      <c r="EQ54" s="154"/>
      <c r="ER54" s="154"/>
      <c r="ES54" s="154"/>
      <c r="ET54" s="154"/>
      <c r="EU54" s="154"/>
      <c r="EV54" s="154"/>
      <c r="EW54" s="154"/>
      <c r="EX54" s="154"/>
      <c r="EY54" s="154"/>
      <c r="EZ54" s="154"/>
      <c r="FA54" s="154"/>
      <c r="FB54" s="154"/>
      <c r="FC54" s="154"/>
      <c r="FD54" s="154"/>
      <c r="FE54" s="154"/>
      <c r="FF54" s="154"/>
      <c r="FG54" s="154"/>
      <c r="FH54" s="154"/>
      <c r="FI54" s="154"/>
      <c r="FJ54" s="154"/>
      <c r="FK54" s="154"/>
      <c r="FL54" s="154"/>
      <c r="FM54" s="154"/>
      <c r="FN54" s="154"/>
      <c r="FO54" s="154"/>
      <c r="FP54" s="154"/>
      <c r="FQ54" s="154"/>
      <c r="FR54" s="154"/>
      <c r="FS54" s="154"/>
      <c r="FT54" s="154"/>
      <c r="FU54" s="154"/>
      <c r="FV54" s="154"/>
      <c r="FW54" s="154"/>
      <c r="FX54" s="154"/>
      <c r="FY54" s="154"/>
      <c r="FZ54" s="154"/>
      <c r="GA54" s="154"/>
      <c r="GB54" s="154"/>
      <c r="GC54" s="154"/>
      <c r="GD54" s="154"/>
      <c r="GE54" s="154"/>
      <c r="GF54" s="154"/>
      <c r="GG54" s="154"/>
      <c r="GH54" s="154"/>
      <c r="GI54" s="154"/>
      <c r="GJ54" s="154"/>
      <c r="GK54" s="154"/>
      <c r="GL54" s="154"/>
      <c r="GM54" s="154"/>
      <c r="GN54" s="154"/>
      <c r="GO54" s="154"/>
      <c r="GP54" s="154"/>
      <c r="GQ54" s="154"/>
      <c r="GR54" s="154"/>
      <c r="GS54" s="154"/>
      <c r="GT54" s="154"/>
      <c r="GU54" s="154"/>
      <c r="GV54" s="154"/>
      <c r="GW54" s="154"/>
      <c r="GX54" s="154"/>
      <c r="GY54" s="154"/>
      <c r="GZ54" s="154"/>
      <c r="HA54" s="154"/>
      <c r="HB54" s="154"/>
      <c r="HC54" s="154"/>
      <c r="HD54" s="154"/>
      <c r="HE54" s="154"/>
      <c r="HF54" s="154"/>
      <c r="HG54" s="154"/>
      <c r="HH54" s="154"/>
      <c r="HI54" s="154"/>
      <c r="HJ54" s="154"/>
      <c r="HK54" s="154"/>
      <c r="HL54" s="154"/>
      <c r="HM54" s="154"/>
      <c r="HN54" s="154"/>
      <c r="HO54" s="154"/>
      <c r="HP54" s="154"/>
      <c r="HQ54" s="154"/>
      <c r="HR54" s="154"/>
      <c r="HS54" s="154"/>
      <c r="HT54" s="154"/>
      <c r="HU54" s="154"/>
      <c r="HV54" s="154"/>
      <c r="HW54" s="154"/>
      <c r="HX54" s="154"/>
      <c r="HY54" s="154"/>
      <c r="HZ54" s="154"/>
      <c r="IA54" s="154"/>
      <c r="IB54" s="154"/>
      <c r="IC54" s="154"/>
      <c r="ID54" s="154"/>
      <c r="IE54" s="154"/>
      <c r="IF54" s="154"/>
      <c r="IG54" s="154"/>
      <c r="IH54" s="154"/>
      <c r="II54" s="154"/>
      <c r="IJ54" s="154"/>
      <c r="IK54" s="154"/>
      <c r="IL54" s="154"/>
      <c r="IM54" s="154"/>
      <c r="IN54" s="154"/>
      <c r="IO54" s="154"/>
      <c r="IP54" s="154"/>
      <c r="IQ54" s="154"/>
      <c r="IR54" s="154"/>
      <c r="IS54" s="154"/>
      <c r="IT54" s="154"/>
    </row>
    <row r="55" spans="1:254" s="155" customFormat="1" ht="13.5">
      <c r="A55" s="20">
        <v>47</v>
      </c>
      <c r="B55" s="254" t="s">
        <v>320</v>
      </c>
      <c r="C55" s="166" t="s">
        <v>39</v>
      </c>
      <c r="D55" s="25">
        <v>734</v>
      </c>
      <c r="E55" s="24"/>
      <c r="F55" s="152"/>
      <c r="G55" s="25"/>
      <c r="H55" s="24"/>
      <c r="I55" s="25"/>
      <c r="J55" s="25"/>
      <c r="K55" s="25"/>
      <c r="L55" s="25"/>
      <c r="M55" s="152"/>
      <c r="N55" s="25"/>
      <c r="O55" s="25"/>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4"/>
      <c r="EN55" s="154"/>
      <c r="EO55" s="154"/>
      <c r="EP55" s="154"/>
      <c r="EQ55" s="154"/>
      <c r="ER55" s="154"/>
      <c r="ES55" s="154"/>
      <c r="ET55" s="154"/>
      <c r="EU55" s="154"/>
      <c r="EV55" s="154"/>
      <c r="EW55" s="154"/>
      <c r="EX55" s="154"/>
      <c r="EY55" s="154"/>
      <c r="EZ55" s="154"/>
      <c r="FA55" s="154"/>
      <c r="FB55" s="154"/>
      <c r="FC55" s="154"/>
      <c r="FD55" s="154"/>
      <c r="FE55" s="154"/>
      <c r="FF55" s="154"/>
      <c r="FG55" s="154"/>
      <c r="FH55" s="154"/>
      <c r="FI55" s="154"/>
      <c r="FJ55" s="154"/>
      <c r="FK55" s="154"/>
      <c r="FL55" s="154"/>
      <c r="FM55" s="154"/>
      <c r="FN55" s="154"/>
      <c r="FO55" s="154"/>
      <c r="FP55" s="154"/>
      <c r="FQ55" s="154"/>
      <c r="FR55" s="154"/>
      <c r="FS55" s="154"/>
      <c r="FT55" s="154"/>
      <c r="FU55" s="154"/>
      <c r="FV55" s="154"/>
      <c r="FW55" s="154"/>
      <c r="FX55" s="154"/>
      <c r="FY55" s="154"/>
      <c r="FZ55" s="154"/>
      <c r="GA55" s="154"/>
      <c r="GB55" s="154"/>
      <c r="GC55" s="154"/>
      <c r="GD55" s="154"/>
      <c r="GE55" s="154"/>
      <c r="GF55" s="154"/>
      <c r="GG55" s="154"/>
      <c r="GH55" s="154"/>
      <c r="GI55" s="154"/>
      <c r="GJ55" s="154"/>
      <c r="GK55" s="154"/>
      <c r="GL55" s="154"/>
      <c r="GM55" s="154"/>
      <c r="GN55" s="154"/>
      <c r="GO55" s="154"/>
      <c r="GP55" s="154"/>
      <c r="GQ55" s="154"/>
      <c r="GR55" s="154"/>
      <c r="GS55" s="154"/>
      <c r="GT55" s="154"/>
      <c r="GU55" s="154"/>
      <c r="GV55" s="154"/>
      <c r="GW55" s="154"/>
      <c r="GX55" s="154"/>
      <c r="GY55" s="154"/>
      <c r="GZ55" s="154"/>
      <c r="HA55" s="154"/>
      <c r="HB55" s="154"/>
      <c r="HC55" s="154"/>
      <c r="HD55" s="154"/>
      <c r="HE55" s="154"/>
      <c r="HF55" s="154"/>
      <c r="HG55" s="154"/>
      <c r="HH55" s="154"/>
      <c r="HI55" s="154"/>
      <c r="HJ55" s="154"/>
      <c r="HK55" s="154"/>
      <c r="HL55" s="154"/>
      <c r="HM55" s="154"/>
      <c r="HN55" s="154"/>
      <c r="HO55" s="154"/>
      <c r="HP55" s="154"/>
      <c r="HQ55" s="154"/>
      <c r="HR55" s="154"/>
      <c r="HS55" s="154"/>
      <c r="HT55" s="154"/>
      <c r="HU55" s="154"/>
      <c r="HV55" s="154"/>
      <c r="HW55" s="154"/>
      <c r="HX55" s="154"/>
      <c r="HY55" s="154"/>
      <c r="HZ55" s="154"/>
      <c r="IA55" s="154"/>
      <c r="IB55" s="154"/>
      <c r="IC55" s="154"/>
      <c r="ID55" s="154"/>
      <c r="IE55" s="154"/>
      <c r="IF55" s="154"/>
      <c r="IG55" s="154"/>
      <c r="IH55" s="154"/>
      <c r="II55" s="154"/>
      <c r="IJ55" s="154"/>
      <c r="IK55" s="154"/>
      <c r="IL55" s="154"/>
      <c r="IM55" s="154"/>
      <c r="IN55" s="154"/>
      <c r="IO55" s="154"/>
      <c r="IP55" s="154"/>
      <c r="IQ55" s="154"/>
      <c r="IR55" s="154"/>
      <c r="IS55" s="154"/>
      <c r="IT55" s="154"/>
    </row>
    <row r="56" spans="1:254" s="155" customFormat="1" ht="25.5">
      <c r="A56" s="20">
        <v>48</v>
      </c>
      <c r="B56" s="254" t="s">
        <v>321</v>
      </c>
      <c r="C56" s="166" t="s">
        <v>39</v>
      </c>
      <c r="D56" s="25">
        <v>156</v>
      </c>
      <c r="E56" s="24"/>
      <c r="F56" s="152"/>
      <c r="G56" s="25"/>
      <c r="H56" s="24"/>
      <c r="I56" s="25"/>
      <c r="J56" s="25"/>
      <c r="K56" s="25"/>
      <c r="L56" s="25"/>
      <c r="M56" s="152"/>
      <c r="N56" s="25"/>
      <c r="O56" s="25"/>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c r="IK56" s="154"/>
      <c r="IL56" s="154"/>
      <c r="IM56" s="154"/>
      <c r="IN56" s="154"/>
      <c r="IO56" s="154"/>
      <c r="IP56" s="154"/>
      <c r="IQ56" s="154"/>
      <c r="IR56" s="154"/>
      <c r="IS56" s="154"/>
      <c r="IT56" s="154"/>
    </row>
    <row r="57" spans="1:254" s="155" customFormat="1" ht="25.5">
      <c r="A57" s="20">
        <v>49</v>
      </c>
      <c r="B57" s="248" t="s">
        <v>322</v>
      </c>
      <c r="C57" s="166" t="s">
        <v>39</v>
      </c>
      <c r="D57" s="25">
        <v>1182</v>
      </c>
      <c r="E57" s="24"/>
      <c r="F57" s="152"/>
      <c r="G57" s="25"/>
      <c r="H57" s="24"/>
      <c r="I57" s="25"/>
      <c r="J57" s="25"/>
      <c r="K57" s="25"/>
      <c r="L57" s="25"/>
      <c r="M57" s="152"/>
      <c r="N57" s="25"/>
      <c r="O57" s="25"/>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4"/>
      <c r="EN57" s="154"/>
      <c r="EO57" s="154"/>
      <c r="EP57" s="154"/>
      <c r="EQ57" s="154"/>
      <c r="ER57" s="154"/>
      <c r="ES57" s="154"/>
      <c r="ET57" s="154"/>
      <c r="EU57" s="154"/>
      <c r="EV57" s="154"/>
      <c r="EW57" s="154"/>
      <c r="EX57" s="154"/>
      <c r="EY57" s="154"/>
      <c r="EZ57" s="154"/>
      <c r="FA57" s="154"/>
      <c r="FB57" s="154"/>
      <c r="FC57" s="154"/>
      <c r="FD57" s="154"/>
      <c r="FE57" s="154"/>
      <c r="FF57" s="154"/>
      <c r="FG57" s="154"/>
      <c r="FH57" s="154"/>
      <c r="FI57" s="154"/>
      <c r="FJ57" s="154"/>
      <c r="FK57" s="154"/>
      <c r="FL57" s="154"/>
      <c r="FM57" s="154"/>
      <c r="FN57" s="154"/>
      <c r="FO57" s="154"/>
      <c r="FP57" s="154"/>
      <c r="FQ57" s="154"/>
      <c r="FR57" s="154"/>
      <c r="FS57" s="154"/>
      <c r="FT57" s="154"/>
      <c r="FU57" s="154"/>
      <c r="FV57" s="154"/>
      <c r="FW57" s="154"/>
      <c r="FX57" s="154"/>
      <c r="FY57" s="154"/>
      <c r="FZ57" s="154"/>
      <c r="GA57" s="154"/>
      <c r="GB57" s="154"/>
      <c r="GC57" s="154"/>
      <c r="GD57" s="154"/>
      <c r="GE57" s="154"/>
      <c r="GF57" s="154"/>
      <c r="GG57" s="154"/>
      <c r="GH57" s="154"/>
      <c r="GI57" s="154"/>
      <c r="GJ57" s="154"/>
      <c r="GK57" s="154"/>
      <c r="GL57" s="154"/>
      <c r="GM57" s="154"/>
      <c r="GN57" s="154"/>
      <c r="GO57" s="154"/>
      <c r="GP57" s="154"/>
      <c r="GQ57" s="154"/>
      <c r="GR57" s="154"/>
      <c r="GS57" s="154"/>
      <c r="GT57" s="154"/>
      <c r="GU57" s="154"/>
      <c r="GV57" s="154"/>
      <c r="GW57" s="154"/>
      <c r="GX57" s="154"/>
      <c r="GY57" s="154"/>
      <c r="GZ57" s="154"/>
      <c r="HA57" s="154"/>
      <c r="HB57" s="154"/>
      <c r="HC57" s="154"/>
      <c r="HD57" s="154"/>
      <c r="HE57" s="154"/>
      <c r="HF57" s="154"/>
      <c r="HG57" s="154"/>
      <c r="HH57" s="154"/>
      <c r="HI57" s="154"/>
      <c r="HJ57" s="154"/>
      <c r="HK57" s="154"/>
      <c r="HL57" s="154"/>
      <c r="HM57" s="154"/>
      <c r="HN57" s="154"/>
      <c r="HO57" s="154"/>
      <c r="HP57" s="154"/>
      <c r="HQ57" s="154"/>
      <c r="HR57" s="154"/>
      <c r="HS57" s="154"/>
      <c r="HT57" s="154"/>
      <c r="HU57" s="154"/>
      <c r="HV57" s="154"/>
      <c r="HW57" s="154"/>
      <c r="HX57" s="154"/>
      <c r="HY57" s="154"/>
      <c r="HZ57" s="154"/>
      <c r="IA57" s="154"/>
      <c r="IB57" s="154"/>
      <c r="IC57" s="154"/>
      <c r="ID57" s="154"/>
      <c r="IE57" s="154"/>
      <c r="IF57" s="154"/>
      <c r="IG57" s="154"/>
      <c r="IH57" s="154"/>
      <c r="II57" s="154"/>
      <c r="IJ57" s="154"/>
      <c r="IK57" s="154"/>
      <c r="IL57" s="154"/>
      <c r="IM57" s="154"/>
      <c r="IN57" s="154"/>
      <c r="IO57" s="154"/>
      <c r="IP57" s="154"/>
      <c r="IQ57" s="154"/>
      <c r="IR57" s="154"/>
      <c r="IS57" s="154"/>
      <c r="IT57" s="154"/>
    </row>
    <row r="58" spans="1:254" s="155" customFormat="1" ht="25.5">
      <c r="A58" s="20">
        <v>50</v>
      </c>
      <c r="B58" s="248" t="s">
        <v>329</v>
      </c>
      <c r="C58" s="166" t="s">
        <v>39</v>
      </c>
      <c r="D58" s="25">
        <v>124</v>
      </c>
      <c r="E58" s="24"/>
      <c r="F58" s="152"/>
      <c r="G58" s="25"/>
      <c r="H58" s="24"/>
      <c r="I58" s="25"/>
      <c r="J58" s="25"/>
      <c r="K58" s="25"/>
      <c r="L58" s="25"/>
      <c r="M58" s="152"/>
      <c r="N58" s="25"/>
      <c r="O58" s="25"/>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c r="CO58" s="154"/>
      <c r="CP58" s="154"/>
      <c r="CQ58" s="154"/>
      <c r="CR58" s="154"/>
      <c r="CS58" s="154"/>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54"/>
      <c r="EK58" s="154"/>
      <c r="EL58" s="154"/>
      <c r="EM58" s="154"/>
      <c r="EN58" s="154"/>
      <c r="EO58" s="154"/>
      <c r="EP58" s="154"/>
      <c r="EQ58" s="154"/>
      <c r="ER58" s="154"/>
      <c r="ES58" s="154"/>
      <c r="ET58" s="154"/>
      <c r="EU58" s="154"/>
      <c r="EV58" s="154"/>
      <c r="EW58" s="154"/>
      <c r="EX58" s="154"/>
      <c r="EY58" s="154"/>
      <c r="EZ58" s="154"/>
      <c r="FA58" s="154"/>
      <c r="FB58" s="154"/>
      <c r="FC58" s="154"/>
      <c r="FD58" s="154"/>
      <c r="FE58" s="154"/>
      <c r="FF58" s="154"/>
      <c r="FG58" s="154"/>
      <c r="FH58" s="154"/>
      <c r="FI58" s="154"/>
      <c r="FJ58" s="154"/>
      <c r="FK58" s="154"/>
      <c r="FL58" s="154"/>
      <c r="FM58" s="154"/>
      <c r="FN58" s="154"/>
      <c r="FO58" s="154"/>
      <c r="FP58" s="154"/>
      <c r="FQ58" s="154"/>
      <c r="FR58" s="154"/>
      <c r="FS58" s="154"/>
      <c r="FT58" s="154"/>
      <c r="FU58" s="154"/>
      <c r="FV58" s="154"/>
      <c r="FW58" s="154"/>
      <c r="FX58" s="154"/>
      <c r="FY58" s="154"/>
      <c r="FZ58" s="154"/>
      <c r="GA58" s="154"/>
      <c r="GB58" s="154"/>
      <c r="GC58" s="154"/>
      <c r="GD58" s="154"/>
      <c r="GE58" s="154"/>
      <c r="GF58" s="154"/>
      <c r="GG58" s="154"/>
      <c r="GH58" s="154"/>
      <c r="GI58" s="154"/>
      <c r="GJ58" s="154"/>
      <c r="GK58" s="154"/>
      <c r="GL58" s="154"/>
      <c r="GM58" s="154"/>
      <c r="GN58" s="154"/>
      <c r="GO58" s="154"/>
      <c r="GP58" s="154"/>
      <c r="GQ58" s="154"/>
      <c r="GR58" s="154"/>
      <c r="GS58" s="154"/>
      <c r="GT58" s="154"/>
      <c r="GU58" s="154"/>
      <c r="GV58" s="154"/>
      <c r="GW58" s="154"/>
      <c r="GX58" s="154"/>
      <c r="GY58" s="154"/>
      <c r="GZ58" s="154"/>
      <c r="HA58" s="154"/>
      <c r="HB58" s="154"/>
      <c r="HC58" s="154"/>
      <c r="HD58" s="154"/>
      <c r="HE58" s="154"/>
      <c r="HF58" s="154"/>
      <c r="HG58" s="154"/>
      <c r="HH58" s="154"/>
      <c r="HI58" s="154"/>
      <c r="HJ58" s="154"/>
      <c r="HK58" s="154"/>
      <c r="HL58" s="154"/>
      <c r="HM58" s="154"/>
      <c r="HN58" s="154"/>
      <c r="HO58" s="154"/>
      <c r="HP58" s="154"/>
      <c r="HQ58" s="154"/>
      <c r="HR58" s="154"/>
      <c r="HS58" s="154"/>
      <c r="HT58" s="154"/>
      <c r="HU58" s="154"/>
      <c r="HV58" s="154"/>
      <c r="HW58" s="154"/>
      <c r="HX58" s="154"/>
      <c r="HY58" s="154"/>
      <c r="HZ58" s="154"/>
      <c r="IA58" s="154"/>
      <c r="IB58" s="154"/>
      <c r="IC58" s="154"/>
      <c r="ID58" s="154"/>
      <c r="IE58" s="154"/>
      <c r="IF58" s="154"/>
      <c r="IG58" s="154"/>
      <c r="IH58" s="154"/>
      <c r="II58" s="154"/>
      <c r="IJ58" s="154"/>
      <c r="IK58" s="154"/>
      <c r="IL58" s="154"/>
      <c r="IM58" s="154"/>
      <c r="IN58" s="154"/>
      <c r="IO58" s="154"/>
      <c r="IP58" s="154"/>
      <c r="IQ58" s="154"/>
      <c r="IR58" s="154"/>
      <c r="IS58" s="154"/>
      <c r="IT58" s="154"/>
    </row>
    <row r="59" spans="1:254" s="155" customFormat="1" ht="13.5">
      <c r="A59" s="20">
        <v>51</v>
      </c>
      <c r="B59" s="255" t="s">
        <v>323</v>
      </c>
      <c r="C59" s="232" t="s">
        <v>26</v>
      </c>
      <c r="D59" s="208">
        <v>468</v>
      </c>
      <c r="E59" s="24"/>
      <c r="F59" s="152"/>
      <c r="G59" s="25"/>
      <c r="H59" s="24"/>
      <c r="I59" s="25"/>
      <c r="J59" s="25"/>
      <c r="K59" s="25"/>
      <c r="L59" s="25"/>
      <c r="M59" s="152"/>
      <c r="N59" s="25"/>
      <c r="O59" s="25"/>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c r="CR59" s="154"/>
      <c r="CS59" s="154"/>
      <c r="CT59" s="154"/>
      <c r="CU59" s="154"/>
      <c r="CV59" s="154"/>
      <c r="CW59" s="154"/>
      <c r="CX59" s="154"/>
      <c r="CY59" s="154"/>
      <c r="CZ59" s="154"/>
      <c r="DA59" s="154"/>
      <c r="DB59" s="154"/>
      <c r="DC59" s="154"/>
      <c r="DD59" s="154"/>
      <c r="DE59" s="154"/>
      <c r="DF59" s="154"/>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4"/>
      <c r="EC59" s="154"/>
      <c r="ED59" s="154"/>
      <c r="EE59" s="154"/>
      <c r="EF59" s="154"/>
      <c r="EG59" s="154"/>
      <c r="EH59" s="154"/>
      <c r="EI59" s="154"/>
      <c r="EJ59" s="154"/>
      <c r="EK59" s="154"/>
      <c r="EL59" s="154"/>
      <c r="EM59" s="154"/>
      <c r="EN59" s="154"/>
      <c r="EO59" s="154"/>
      <c r="EP59" s="154"/>
      <c r="EQ59" s="154"/>
      <c r="ER59" s="154"/>
      <c r="ES59" s="154"/>
      <c r="ET59" s="154"/>
      <c r="EU59" s="154"/>
      <c r="EV59" s="154"/>
      <c r="EW59" s="154"/>
      <c r="EX59" s="154"/>
      <c r="EY59" s="154"/>
      <c r="EZ59" s="154"/>
      <c r="FA59" s="154"/>
      <c r="FB59" s="154"/>
      <c r="FC59" s="154"/>
      <c r="FD59" s="154"/>
      <c r="FE59" s="154"/>
      <c r="FF59" s="154"/>
      <c r="FG59" s="154"/>
      <c r="FH59" s="154"/>
      <c r="FI59" s="154"/>
      <c r="FJ59" s="154"/>
      <c r="FK59" s="154"/>
      <c r="FL59" s="154"/>
      <c r="FM59" s="154"/>
      <c r="FN59" s="154"/>
      <c r="FO59" s="154"/>
      <c r="FP59" s="154"/>
      <c r="FQ59" s="154"/>
      <c r="FR59" s="154"/>
      <c r="FS59" s="154"/>
      <c r="FT59" s="154"/>
      <c r="FU59" s="154"/>
      <c r="FV59" s="154"/>
      <c r="FW59" s="154"/>
      <c r="FX59" s="154"/>
      <c r="FY59" s="154"/>
      <c r="FZ59" s="154"/>
      <c r="GA59" s="154"/>
      <c r="GB59" s="154"/>
      <c r="GC59" s="154"/>
      <c r="GD59" s="154"/>
      <c r="GE59" s="154"/>
      <c r="GF59" s="154"/>
      <c r="GG59" s="154"/>
      <c r="GH59" s="154"/>
      <c r="GI59" s="154"/>
      <c r="GJ59" s="154"/>
      <c r="GK59" s="154"/>
      <c r="GL59" s="154"/>
      <c r="GM59" s="154"/>
      <c r="GN59" s="154"/>
      <c r="GO59" s="154"/>
      <c r="GP59" s="154"/>
      <c r="GQ59" s="154"/>
      <c r="GR59" s="154"/>
      <c r="GS59" s="154"/>
      <c r="GT59" s="154"/>
      <c r="GU59" s="154"/>
      <c r="GV59" s="154"/>
      <c r="GW59" s="154"/>
      <c r="GX59" s="154"/>
      <c r="GY59" s="154"/>
      <c r="GZ59" s="154"/>
      <c r="HA59" s="154"/>
      <c r="HB59" s="154"/>
      <c r="HC59" s="154"/>
      <c r="HD59" s="154"/>
      <c r="HE59" s="154"/>
      <c r="HF59" s="154"/>
      <c r="HG59" s="154"/>
      <c r="HH59" s="154"/>
      <c r="HI59" s="154"/>
      <c r="HJ59" s="154"/>
      <c r="HK59" s="154"/>
      <c r="HL59" s="154"/>
      <c r="HM59" s="154"/>
      <c r="HN59" s="154"/>
      <c r="HO59" s="154"/>
      <c r="HP59" s="154"/>
      <c r="HQ59" s="154"/>
      <c r="HR59" s="154"/>
      <c r="HS59" s="154"/>
      <c r="HT59" s="154"/>
      <c r="HU59" s="154"/>
      <c r="HV59" s="154"/>
      <c r="HW59" s="154"/>
      <c r="HX59" s="154"/>
      <c r="HY59" s="154"/>
      <c r="HZ59" s="154"/>
      <c r="IA59" s="154"/>
      <c r="IB59" s="154"/>
      <c r="IC59" s="154"/>
      <c r="ID59" s="154"/>
      <c r="IE59" s="154"/>
      <c r="IF59" s="154"/>
      <c r="IG59" s="154"/>
      <c r="IH59" s="154"/>
      <c r="II59" s="154"/>
      <c r="IJ59" s="154"/>
      <c r="IK59" s="154"/>
      <c r="IL59" s="154"/>
      <c r="IM59" s="154"/>
      <c r="IN59" s="154"/>
      <c r="IO59" s="154"/>
      <c r="IP59" s="154"/>
      <c r="IQ59" s="154"/>
      <c r="IR59" s="154"/>
      <c r="IS59" s="154"/>
      <c r="IT59" s="154"/>
    </row>
    <row r="60" spans="1:254" s="155" customFormat="1" ht="25.5">
      <c r="A60" s="20">
        <v>52</v>
      </c>
      <c r="B60" s="248" t="s">
        <v>346</v>
      </c>
      <c r="C60" s="166" t="s">
        <v>57</v>
      </c>
      <c r="D60" s="25">
        <f>D49</f>
        <v>591</v>
      </c>
      <c r="E60" s="24"/>
      <c r="F60" s="152"/>
      <c r="G60" s="25"/>
      <c r="H60" s="24"/>
      <c r="I60" s="25"/>
      <c r="J60" s="25"/>
      <c r="K60" s="25"/>
      <c r="L60" s="25"/>
      <c r="M60" s="152"/>
      <c r="N60" s="25"/>
      <c r="O60" s="25"/>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154"/>
      <c r="CN60" s="154"/>
      <c r="CO60" s="154"/>
      <c r="CP60" s="154"/>
      <c r="CQ60" s="154"/>
      <c r="CR60" s="154"/>
      <c r="CS60" s="154"/>
      <c r="CT60" s="154"/>
      <c r="CU60" s="154"/>
      <c r="CV60" s="154"/>
      <c r="CW60" s="154"/>
      <c r="CX60" s="154"/>
      <c r="CY60" s="154"/>
      <c r="CZ60" s="154"/>
      <c r="DA60" s="154"/>
      <c r="DB60" s="154"/>
      <c r="DC60" s="154"/>
      <c r="DD60" s="154"/>
      <c r="DE60" s="154"/>
      <c r="DF60" s="154"/>
      <c r="DG60" s="154"/>
      <c r="DH60" s="154"/>
      <c r="DI60" s="154"/>
      <c r="DJ60" s="154"/>
      <c r="DK60" s="154"/>
      <c r="DL60" s="154"/>
      <c r="DM60" s="154"/>
      <c r="DN60" s="154"/>
      <c r="DO60" s="154"/>
      <c r="DP60" s="154"/>
      <c r="DQ60" s="154"/>
      <c r="DR60" s="154"/>
      <c r="DS60" s="154"/>
      <c r="DT60" s="154"/>
      <c r="DU60" s="154"/>
      <c r="DV60" s="154"/>
      <c r="DW60" s="154"/>
      <c r="DX60" s="154"/>
      <c r="DY60" s="154"/>
      <c r="DZ60" s="154"/>
      <c r="EA60" s="154"/>
      <c r="EB60" s="154"/>
      <c r="EC60" s="154"/>
      <c r="ED60" s="154"/>
      <c r="EE60" s="154"/>
      <c r="EF60" s="154"/>
      <c r="EG60" s="154"/>
      <c r="EH60" s="154"/>
      <c r="EI60" s="154"/>
      <c r="EJ60" s="154"/>
      <c r="EK60" s="154"/>
      <c r="EL60" s="154"/>
      <c r="EM60" s="154"/>
      <c r="EN60" s="154"/>
      <c r="EO60" s="154"/>
      <c r="EP60" s="154"/>
      <c r="EQ60" s="154"/>
      <c r="ER60" s="154"/>
      <c r="ES60" s="154"/>
      <c r="ET60" s="154"/>
      <c r="EU60" s="154"/>
      <c r="EV60" s="154"/>
      <c r="EW60" s="154"/>
      <c r="EX60" s="154"/>
      <c r="EY60" s="154"/>
      <c r="EZ60" s="154"/>
      <c r="FA60" s="154"/>
      <c r="FB60" s="154"/>
      <c r="FC60" s="154"/>
      <c r="FD60" s="154"/>
      <c r="FE60" s="154"/>
      <c r="FF60" s="154"/>
      <c r="FG60" s="154"/>
      <c r="FH60" s="154"/>
      <c r="FI60" s="154"/>
      <c r="FJ60" s="154"/>
      <c r="FK60" s="154"/>
      <c r="FL60" s="154"/>
      <c r="FM60" s="154"/>
      <c r="FN60" s="154"/>
      <c r="FO60" s="154"/>
      <c r="FP60" s="154"/>
      <c r="FQ60" s="154"/>
      <c r="FR60" s="154"/>
      <c r="FS60" s="154"/>
      <c r="FT60" s="154"/>
      <c r="FU60" s="154"/>
      <c r="FV60" s="154"/>
      <c r="FW60" s="154"/>
      <c r="FX60" s="154"/>
      <c r="FY60" s="154"/>
      <c r="FZ60" s="154"/>
      <c r="GA60" s="154"/>
      <c r="GB60" s="154"/>
      <c r="GC60" s="154"/>
      <c r="GD60" s="154"/>
      <c r="GE60" s="154"/>
      <c r="GF60" s="154"/>
      <c r="GG60" s="154"/>
      <c r="GH60" s="154"/>
      <c r="GI60" s="154"/>
      <c r="GJ60" s="154"/>
      <c r="GK60" s="154"/>
      <c r="GL60" s="154"/>
      <c r="GM60" s="154"/>
      <c r="GN60" s="154"/>
      <c r="GO60" s="154"/>
      <c r="GP60" s="154"/>
      <c r="GQ60" s="154"/>
      <c r="GR60" s="154"/>
      <c r="GS60" s="154"/>
      <c r="GT60" s="154"/>
      <c r="GU60" s="154"/>
      <c r="GV60" s="154"/>
      <c r="GW60" s="154"/>
      <c r="GX60" s="154"/>
      <c r="GY60" s="154"/>
      <c r="GZ60" s="154"/>
      <c r="HA60" s="154"/>
      <c r="HB60" s="154"/>
      <c r="HC60" s="154"/>
      <c r="HD60" s="154"/>
      <c r="HE60" s="154"/>
      <c r="HF60" s="154"/>
      <c r="HG60" s="154"/>
      <c r="HH60" s="154"/>
      <c r="HI60" s="154"/>
      <c r="HJ60" s="154"/>
      <c r="HK60" s="154"/>
      <c r="HL60" s="154"/>
      <c r="HM60" s="154"/>
      <c r="HN60" s="154"/>
      <c r="HO60" s="154"/>
      <c r="HP60" s="154"/>
      <c r="HQ60" s="154"/>
      <c r="HR60" s="154"/>
      <c r="HS60" s="154"/>
      <c r="HT60" s="154"/>
      <c r="HU60" s="154"/>
      <c r="HV60" s="154"/>
      <c r="HW60" s="154"/>
      <c r="HX60" s="154"/>
      <c r="HY60" s="154"/>
      <c r="HZ60" s="154"/>
      <c r="IA60" s="154"/>
      <c r="IB60" s="154"/>
      <c r="IC60" s="154"/>
      <c r="ID60" s="154"/>
      <c r="IE60" s="154"/>
      <c r="IF60" s="154"/>
      <c r="IG60" s="154"/>
      <c r="IH60" s="154"/>
      <c r="II60" s="154"/>
      <c r="IJ60" s="154"/>
      <c r="IK60" s="154"/>
      <c r="IL60" s="154"/>
      <c r="IM60" s="154"/>
      <c r="IN60" s="154"/>
      <c r="IO60" s="154"/>
      <c r="IP60" s="154"/>
      <c r="IQ60" s="154"/>
      <c r="IR60" s="154"/>
      <c r="IS60" s="154"/>
      <c r="IT60" s="154"/>
    </row>
    <row r="61" spans="1:15" ht="25.5">
      <c r="A61" s="47"/>
      <c r="B61" s="48" t="s">
        <v>41</v>
      </c>
      <c r="C61" s="49"/>
      <c r="D61" s="50"/>
      <c r="E61" s="51"/>
      <c r="F61" s="51"/>
      <c r="G61" s="51"/>
      <c r="H61" s="51"/>
      <c r="I61" s="51"/>
      <c r="J61" s="51"/>
      <c r="K61" s="51"/>
      <c r="L61" s="51"/>
      <c r="M61" s="51"/>
      <c r="N61" s="51"/>
      <c r="O61" s="51"/>
    </row>
    <row r="62" spans="1:15" s="55" customFormat="1" ht="13.5">
      <c r="A62" s="74"/>
      <c r="B62" s="74" t="s">
        <v>20</v>
      </c>
      <c r="C62" s="198" t="s">
        <v>330</v>
      </c>
      <c r="D62" s="75"/>
      <c r="E62" s="76"/>
      <c r="F62" s="76"/>
      <c r="G62" s="76"/>
      <c r="H62" s="76"/>
      <c r="I62" s="70"/>
      <c r="J62" s="70"/>
      <c r="K62" s="70"/>
      <c r="L62" s="70"/>
      <c r="M62" s="70"/>
      <c r="N62" s="70"/>
      <c r="O62" s="75"/>
    </row>
    <row r="63" spans="1:15" s="55" customFormat="1" ht="13.5">
      <c r="A63" s="74"/>
      <c r="B63" s="74" t="s">
        <v>21</v>
      </c>
      <c r="C63" s="198" t="s">
        <v>330</v>
      </c>
      <c r="D63" s="75"/>
      <c r="E63" s="74"/>
      <c r="F63" s="74"/>
      <c r="G63" s="74"/>
      <c r="H63" s="74"/>
      <c r="I63" s="70"/>
      <c r="J63" s="70"/>
      <c r="K63" s="70"/>
      <c r="L63" s="70"/>
      <c r="M63" s="70"/>
      <c r="N63" s="70"/>
      <c r="O63" s="75"/>
    </row>
    <row r="64" spans="1:15" s="55" customFormat="1" ht="13.5">
      <c r="A64" s="77"/>
      <c r="B64" s="77" t="s">
        <v>40</v>
      </c>
      <c r="C64" s="74"/>
      <c r="D64" s="78"/>
      <c r="E64" s="74"/>
      <c r="F64" s="74"/>
      <c r="G64" s="74"/>
      <c r="H64" s="74"/>
      <c r="I64" s="70"/>
      <c r="J64" s="70"/>
      <c r="K64" s="70"/>
      <c r="L64" s="70"/>
      <c r="M64" s="70"/>
      <c r="N64" s="70"/>
      <c r="O64" s="79"/>
    </row>
    <row r="65" spans="1:254" ht="12.75" customHeight="1">
      <c r="A65" s="80"/>
      <c r="B65" s="81" t="s">
        <v>108</v>
      </c>
      <c r="C65" s="82">
        <v>0.21</v>
      </c>
      <c r="D65" s="83"/>
      <c r="E65" s="67"/>
      <c r="F65" s="67"/>
      <c r="G65" s="67"/>
      <c r="H65" s="67"/>
      <c r="I65" s="67"/>
      <c r="J65" s="84"/>
      <c r="K65" s="85"/>
      <c r="L65" s="67"/>
      <c r="M65" s="66"/>
      <c r="N65" s="67"/>
      <c r="O65" s="25"/>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row>
    <row r="66" spans="1:254" ht="12.75" customHeight="1">
      <c r="A66" s="80"/>
      <c r="B66" s="86" t="s">
        <v>4</v>
      </c>
      <c r="C66" s="67"/>
      <c r="D66" s="83"/>
      <c r="E66" s="67"/>
      <c r="F66" s="67"/>
      <c r="G66" s="67"/>
      <c r="H66" s="67"/>
      <c r="I66" s="67"/>
      <c r="J66" s="84"/>
      <c r="K66" s="85"/>
      <c r="L66" s="67"/>
      <c r="M66" s="66"/>
      <c r="N66" s="67"/>
      <c r="O66" s="87"/>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row>
    <row r="67" spans="1:254" ht="12.75" customHeight="1">
      <c r="A67" s="131"/>
      <c r="B67" s="133"/>
      <c r="C67" s="93"/>
      <c r="D67" s="134"/>
      <c r="E67" s="93"/>
      <c r="F67" s="93"/>
      <c r="G67" s="93"/>
      <c r="H67" s="93"/>
      <c r="I67" s="93"/>
      <c r="J67" s="136"/>
      <c r="K67" s="135"/>
      <c r="L67" s="93"/>
      <c r="M67" s="138"/>
      <c r="N67" s="93"/>
      <c r="O67" s="93"/>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row>
    <row r="68" spans="1:254" ht="12.75" customHeight="1">
      <c r="A68" s="131"/>
      <c r="B68" s="133"/>
      <c r="C68" s="93"/>
      <c r="D68" s="134"/>
      <c r="E68" s="93"/>
      <c r="F68" s="93"/>
      <c r="G68" s="93"/>
      <c r="H68" s="93"/>
      <c r="I68" s="93"/>
      <c r="J68" s="136"/>
      <c r="K68" s="135"/>
      <c r="L68" s="93"/>
      <c r="M68" s="138"/>
      <c r="N68" s="93"/>
      <c r="O68" s="93"/>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row>
    <row r="69" spans="1:254" ht="12.75" customHeight="1">
      <c r="A69" s="131"/>
      <c r="B69" s="265" t="s">
        <v>333</v>
      </c>
      <c r="C69" s="93"/>
      <c r="D69" s="134"/>
      <c r="E69" s="93"/>
      <c r="F69" s="93"/>
      <c r="G69" s="93"/>
      <c r="H69" s="93"/>
      <c r="I69" s="93"/>
      <c r="J69" s="136"/>
      <c r="K69" s="135"/>
      <c r="L69" s="93"/>
      <c r="M69" s="138"/>
      <c r="N69" s="93"/>
      <c r="O69" s="93"/>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row>
    <row r="70" spans="1:254" ht="12.75" customHeight="1">
      <c r="A70" s="131"/>
      <c r="B70" s="265"/>
      <c r="C70" s="93"/>
      <c r="D70" s="134"/>
      <c r="E70" s="93"/>
      <c r="F70" s="93"/>
      <c r="G70" s="93"/>
      <c r="H70" s="93"/>
      <c r="I70" s="93"/>
      <c r="J70" s="136"/>
      <c r="K70" s="135"/>
      <c r="L70" s="93"/>
      <c r="M70" s="138"/>
      <c r="N70" s="93"/>
      <c r="O70" s="93"/>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row>
    <row r="71" spans="2:4" ht="14.25">
      <c r="B71" s="265"/>
      <c r="C71" s="93"/>
      <c r="D71" s="134"/>
    </row>
    <row r="72" spans="2:4" ht="14.25">
      <c r="B72" s="265"/>
      <c r="C72" s="93"/>
      <c r="D72" s="134"/>
    </row>
    <row r="73" spans="2:4" ht="14.25">
      <c r="B73" s="265"/>
      <c r="C73" s="145"/>
      <c r="D73" s="146"/>
    </row>
    <row r="74" spans="2:4" ht="14.25">
      <c r="B74" s="265" t="s">
        <v>334</v>
      </c>
      <c r="C74" s="131"/>
      <c r="D74" s="148"/>
    </row>
  </sheetData>
  <sheetProtection selectLockedCells="1" selectUnlockedCells="1"/>
  <mergeCells count="5">
    <mergeCell ref="A6:A7"/>
    <mergeCell ref="B6:B7"/>
    <mergeCell ref="C3:H3"/>
    <mergeCell ref="C4:H4"/>
    <mergeCell ref="C5:H5"/>
  </mergeCells>
  <printOptions/>
  <pageMargins left="0.4724409448818898" right="0.1968503937007874" top="0.984251968503937" bottom="0.31496062992125984" header="0.7086614173228347" footer="0.3149606299212598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IT34"/>
  <sheetViews>
    <sheetView zoomScalePageLayoutView="0" workbookViewId="0" topLeftCell="A1">
      <selection activeCell="A1" sqref="A1"/>
    </sheetView>
  </sheetViews>
  <sheetFormatPr defaultColWidth="9.140625" defaultRowHeight="12.75"/>
  <cols>
    <col min="1" max="1" width="3.57421875" style="55" customWidth="1"/>
    <col min="2" max="2" width="11.00390625" style="55" customWidth="1"/>
    <col min="3" max="3" width="29.00390625" style="55" customWidth="1"/>
    <col min="4" max="4" width="10.00390625" style="55" customWidth="1"/>
    <col min="5" max="5" width="8.8515625" style="55" customWidth="1"/>
    <col min="6" max="6" width="8.28125" style="55" customWidth="1"/>
    <col min="7" max="7" width="7.8515625" style="55" customWidth="1"/>
    <col min="8" max="8" width="8.421875" style="55" customWidth="1"/>
    <col min="9" max="16384" width="9.140625" style="55" customWidth="1"/>
  </cols>
  <sheetData>
    <row r="1" ht="14.25">
      <c r="B1" s="56" t="s">
        <v>69</v>
      </c>
    </row>
    <row r="2" ht="13.5">
      <c r="B2" s="57"/>
    </row>
    <row r="3" spans="1:254" s="16" customFormat="1" ht="64.5" customHeight="1">
      <c r="A3" s="261"/>
      <c r="B3" s="88" t="s">
        <v>2</v>
      </c>
      <c r="D3" s="272" t="s">
        <v>331</v>
      </c>
      <c r="E3" s="272"/>
      <c r="F3" s="272"/>
      <c r="G3" s="272"/>
      <c r="H3" s="272"/>
      <c r="I3" s="63"/>
      <c r="J3" s="63"/>
      <c r="K3" s="63"/>
      <c r="L3" s="63"/>
      <c r="M3" s="63"/>
      <c r="N3" s="63"/>
      <c r="O3" s="63"/>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row>
    <row r="4" spans="1:254" s="16" customFormat="1" ht="65.25" customHeight="1">
      <c r="A4" s="261"/>
      <c r="B4" s="90" t="s">
        <v>0</v>
      </c>
      <c r="D4" s="273" t="s">
        <v>335</v>
      </c>
      <c r="E4" s="273"/>
      <c r="F4" s="273"/>
      <c r="G4" s="273"/>
      <c r="H4" s="273"/>
      <c r="I4" s="63"/>
      <c r="J4" s="63"/>
      <c r="K4" s="63"/>
      <c r="L4" s="63"/>
      <c r="M4" s="63"/>
      <c r="N4" s="63"/>
      <c r="O4" s="63"/>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row>
    <row r="5" spans="1:254" s="16" customFormat="1" ht="42" customHeight="1">
      <c r="A5" s="262"/>
      <c r="B5" s="90" t="s">
        <v>7</v>
      </c>
      <c r="C5" s="64"/>
      <c r="E5" s="62"/>
      <c r="F5" s="63"/>
      <c r="G5" s="63"/>
      <c r="H5" s="65" t="s">
        <v>340</v>
      </c>
      <c r="I5" s="63"/>
      <c r="J5" s="63"/>
      <c r="K5" s="63"/>
      <c r="L5" s="63"/>
      <c r="M5" s="63"/>
      <c r="N5" s="63"/>
      <c r="O5" s="63" t="s">
        <v>6</v>
      </c>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spans="1:4" ht="14.25">
      <c r="A6" s="64"/>
      <c r="C6" s="64"/>
      <c r="D6" s="95"/>
    </row>
    <row r="7" spans="1:8" ht="13.5">
      <c r="A7" s="96"/>
      <c r="B7" s="97" t="s">
        <v>8</v>
      </c>
      <c r="C7" s="237" t="s">
        <v>9</v>
      </c>
      <c r="D7" s="235" t="s">
        <v>10</v>
      </c>
      <c r="E7" s="98"/>
      <c r="F7" s="99" t="s">
        <v>11</v>
      </c>
      <c r="G7" s="100"/>
      <c r="H7" s="101" t="s">
        <v>12</v>
      </c>
    </row>
    <row r="8" spans="1:8" ht="34.5" customHeight="1">
      <c r="A8" s="102" t="s">
        <v>1</v>
      </c>
      <c r="B8" s="103" t="s">
        <v>13</v>
      </c>
      <c r="C8" s="238" t="s">
        <v>14</v>
      </c>
      <c r="D8" s="104" t="s">
        <v>15</v>
      </c>
      <c r="E8" s="105" t="s">
        <v>16</v>
      </c>
      <c r="F8" s="105" t="s">
        <v>17</v>
      </c>
      <c r="G8" s="105" t="s">
        <v>18</v>
      </c>
      <c r="H8" s="105" t="s">
        <v>19</v>
      </c>
    </row>
    <row r="9" spans="1:8" ht="27">
      <c r="A9" s="106">
        <v>1</v>
      </c>
      <c r="B9" s="107" t="s">
        <v>70</v>
      </c>
      <c r="C9" s="236" t="s">
        <v>79</v>
      </c>
      <c r="D9" s="108">
        <f aca="true" t="shared" si="0" ref="D9:D14">SUM(E9:G9)</f>
        <v>0</v>
      </c>
      <c r="E9" s="109">
        <f>1_metodisk_kabNr1!L54</f>
        <v>0</v>
      </c>
      <c r="F9" s="109">
        <f>1_metodisk_kabNr1!M54</f>
        <v>0</v>
      </c>
      <c r="G9" s="109">
        <f>1_metodisk_kabNr1!N54</f>
        <v>0</v>
      </c>
      <c r="H9" s="109">
        <f>1_metodisk_kabNr1!K54</f>
        <v>0</v>
      </c>
    </row>
    <row r="10" spans="1:8" ht="27">
      <c r="A10" s="106">
        <v>2</v>
      </c>
      <c r="B10" s="107" t="s">
        <v>71</v>
      </c>
      <c r="C10" s="127" t="s">
        <v>81</v>
      </c>
      <c r="D10" s="108">
        <f t="shared" si="0"/>
        <v>0</v>
      </c>
      <c r="E10" s="109">
        <f>2_metod_kabNr2!L57</f>
        <v>0</v>
      </c>
      <c r="F10" s="109">
        <f>2_metod_kabNr2!M57</f>
        <v>0</v>
      </c>
      <c r="G10" s="109">
        <f>2_metod_kabNr2!N57</f>
        <v>0</v>
      </c>
      <c r="H10" s="109">
        <f>2_metod_kabNr2!K57</f>
        <v>0</v>
      </c>
    </row>
    <row r="11" spans="1:8" ht="27">
      <c r="A11" s="106">
        <v>3</v>
      </c>
      <c r="B11" s="107" t="s">
        <v>72</v>
      </c>
      <c r="C11" s="128" t="s">
        <v>82</v>
      </c>
      <c r="D11" s="108">
        <f t="shared" si="0"/>
        <v>0</v>
      </c>
      <c r="E11" s="109">
        <f>3_zim_studNr1!L69</f>
        <v>0</v>
      </c>
      <c r="F11" s="109">
        <f>3_zim_studNr1!M69</f>
        <v>0</v>
      </c>
      <c r="G11" s="109">
        <f>3_zim_studNr1!N69</f>
        <v>0</v>
      </c>
      <c r="H11" s="109">
        <f>3_zim_studNr1!K69</f>
        <v>0</v>
      </c>
    </row>
    <row r="12" spans="1:8" ht="27">
      <c r="A12" s="106">
        <v>4</v>
      </c>
      <c r="B12" s="107" t="s">
        <v>73</v>
      </c>
      <c r="C12" s="128" t="s">
        <v>85</v>
      </c>
      <c r="D12" s="108">
        <f t="shared" si="0"/>
        <v>0</v>
      </c>
      <c r="E12" s="109">
        <f>4_zim_studNr2!L65</f>
        <v>0</v>
      </c>
      <c r="F12" s="109">
        <f>4_zim_studNr2!M65</f>
        <v>0</v>
      </c>
      <c r="G12" s="109">
        <f>4_zim_studNr2!N65</f>
        <v>0</v>
      </c>
      <c r="H12" s="109">
        <f>4_zim_studNr2!K65</f>
        <v>0</v>
      </c>
    </row>
    <row r="13" spans="1:8" ht="27">
      <c r="A13" s="106">
        <v>5</v>
      </c>
      <c r="B13" s="107" t="s">
        <v>74</v>
      </c>
      <c r="C13" s="127" t="s">
        <v>86</v>
      </c>
      <c r="D13" s="108">
        <f t="shared" si="0"/>
        <v>0</v>
      </c>
      <c r="E13" s="109">
        <f>5_datorklase!L69</f>
        <v>0</v>
      </c>
      <c r="F13" s="109">
        <f>5_datorklase!M69</f>
        <v>0</v>
      </c>
      <c r="G13" s="109">
        <f>5_datorklase!N69</f>
        <v>0</v>
      </c>
      <c r="H13" s="109">
        <f>5_datorklase!K69</f>
        <v>0</v>
      </c>
    </row>
    <row r="14" spans="1:8" ht="27">
      <c r="A14" s="106">
        <v>6</v>
      </c>
      <c r="B14" s="107" t="s">
        <v>75</v>
      </c>
      <c r="C14" s="102" t="s">
        <v>88</v>
      </c>
      <c r="D14" s="109">
        <f t="shared" si="0"/>
        <v>0</v>
      </c>
      <c r="E14" s="109">
        <f>6_fizikas_kab!L69</f>
        <v>0</v>
      </c>
      <c r="F14" s="109">
        <f>6_fizikas_kab!M69</f>
        <v>0</v>
      </c>
      <c r="G14" s="109">
        <f>6_fizikas_kab!N69</f>
        <v>0</v>
      </c>
      <c r="H14" s="109">
        <f>6_fizikas_kab!K69</f>
        <v>0</v>
      </c>
    </row>
    <row r="15" spans="1:8" ht="27">
      <c r="A15" s="106">
        <v>7</v>
      </c>
      <c r="B15" s="107" t="s">
        <v>76</v>
      </c>
      <c r="C15" s="110" t="s">
        <v>90</v>
      </c>
      <c r="D15" s="109">
        <f>SUM(E15:G15)</f>
        <v>0</v>
      </c>
      <c r="E15" s="109">
        <f>7_biblioteka!L68</f>
        <v>0</v>
      </c>
      <c r="F15" s="109">
        <f>7_biblioteka!M68</f>
        <v>0</v>
      </c>
      <c r="G15" s="109">
        <f>7_biblioteka!N68</f>
        <v>0</v>
      </c>
      <c r="H15" s="109">
        <f>7_biblioteka!K68</f>
        <v>0</v>
      </c>
    </row>
    <row r="16" spans="1:8" ht="27">
      <c r="A16" s="106">
        <v>8</v>
      </c>
      <c r="B16" s="107" t="s">
        <v>106</v>
      </c>
      <c r="C16" s="110" t="s">
        <v>107</v>
      </c>
      <c r="D16" s="109">
        <f>SUM(E16:G16)</f>
        <v>0</v>
      </c>
      <c r="E16" s="109">
        <f>8_sportzale_C!L79</f>
        <v>0</v>
      </c>
      <c r="F16" s="109">
        <f>8_sportzale_C!M79</f>
        <v>0</v>
      </c>
      <c r="G16" s="109">
        <f>8_sportzale_C!N79</f>
        <v>0</v>
      </c>
      <c r="H16" s="109">
        <f>8_sportzale_C!K79</f>
        <v>0</v>
      </c>
    </row>
    <row r="17" spans="1:8" ht="27">
      <c r="A17" s="106">
        <v>9</v>
      </c>
      <c r="B17" s="256" t="s">
        <v>77</v>
      </c>
      <c r="C17" s="257" t="s">
        <v>99</v>
      </c>
      <c r="D17" s="109">
        <f>SUM(E17:G17)</f>
        <v>0</v>
      </c>
      <c r="E17" s="109">
        <f>9_sportzale_vent!L36</f>
        <v>0</v>
      </c>
      <c r="F17" s="109">
        <f>9_sportzale_vent!M36</f>
        <v>0</v>
      </c>
      <c r="G17" s="109">
        <f>9_sportzale_vent!N36</f>
        <v>0</v>
      </c>
      <c r="H17" s="109">
        <f>9_sportzale_vent!K36</f>
        <v>0</v>
      </c>
    </row>
    <row r="18" spans="1:8" ht="40.5">
      <c r="A18" s="98">
        <v>10</v>
      </c>
      <c r="B18" s="259" t="s">
        <v>78</v>
      </c>
      <c r="C18" s="128" t="s">
        <v>100</v>
      </c>
      <c r="D18" s="108">
        <f>SUM(E18:G18)</f>
        <v>0</v>
      </c>
      <c r="E18" s="109">
        <f>'10_EL'!L61</f>
        <v>0</v>
      </c>
      <c r="F18" s="109">
        <f>'10_EL'!M61</f>
        <v>0</v>
      </c>
      <c r="G18" s="109">
        <f>'10_EL'!N61</f>
        <v>0</v>
      </c>
      <c r="H18" s="109">
        <f>'10_EL'!K61</f>
        <v>0</v>
      </c>
    </row>
    <row r="19" spans="1:8" ht="13.5">
      <c r="A19" s="111" t="s">
        <v>4</v>
      </c>
      <c r="B19" s="258"/>
      <c r="C19" s="258"/>
      <c r="D19" s="113">
        <f>SUM(D9:D18)</f>
        <v>0</v>
      </c>
      <c r="E19" s="114"/>
      <c r="F19" s="114"/>
      <c r="G19" s="115"/>
      <c r="H19" s="114">
        <f>SUM(H9:H18)</f>
        <v>0</v>
      </c>
    </row>
    <row r="20" spans="1:8" ht="13.5">
      <c r="A20" s="116" t="s">
        <v>20</v>
      </c>
      <c r="B20" s="112"/>
      <c r="C20" s="117">
        <v>0</v>
      </c>
      <c r="D20" s="109">
        <f>D19*C20</f>
        <v>0</v>
      </c>
      <c r="E20" s="115"/>
      <c r="F20" s="115"/>
      <c r="G20" s="115"/>
      <c r="H20" s="115"/>
    </row>
    <row r="21" spans="1:8" ht="13.5">
      <c r="A21" s="118"/>
      <c r="B21" s="119"/>
      <c r="C21" s="118" t="s">
        <v>339</v>
      </c>
      <c r="D21" s="96"/>
      <c r="E21" s="120"/>
      <c r="F21" s="121"/>
      <c r="G21" s="121"/>
      <c r="H21" s="121"/>
    </row>
    <row r="22" spans="1:8" ht="13.5">
      <c r="A22" s="122" t="s">
        <v>21</v>
      </c>
      <c r="B22" s="122"/>
      <c r="C22" s="123">
        <v>0</v>
      </c>
      <c r="D22" s="109">
        <f>D19*C22</f>
        <v>0</v>
      </c>
      <c r="E22" s="121"/>
      <c r="F22" s="121"/>
      <c r="G22" s="121"/>
      <c r="H22" s="121"/>
    </row>
    <row r="23" spans="1:8" ht="13.5">
      <c r="A23" s="124" t="s">
        <v>40</v>
      </c>
      <c r="B23" s="122"/>
      <c r="C23" s="122"/>
      <c r="D23" s="113">
        <f>SUM(D19:D22)</f>
        <v>0</v>
      </c>
      <c r="E23" s="121"/>
      <c r="F23" s="121"/>
      <c r="G23" s="121"/>
      <c r="H23" s="121"/>
    </row>
    <row r="25" spans="1:3" ht="14.25">
      <c r="A25" s="64"/>
      <c r="C25" s="64"/>
    </row>
    <row r="26" ht="13.5">
      <c r="C26" s="265" t="s">
        <v>333</v>
      </c>
    </row>
    <row r="27" spans="1:9" ht="14.25">
      <c r="A27" s="125"/>
      <c r="B27" s="64"/>
      <c r="C27" s="265"/>
      <c r="D27" s="64"/>
      <c r="E27" s="64"/>
      <c r="F27" s="64"/>
      <c r="G27" s="64"/>
      <c r="H27" s="64"/>
      <c r="I27" s="64"/>
    </row>
    <row r="28" spans="1:9" ht="14.25">
      <c r="A28" s="125"/>
      <c r="B28" s="64"/>
      <c r="C28" s="265"/>
      <c r="D28" s="64"/>
      <c r="E28" s="64"/>
      <c r="F28" s="64"/>
      <c r="G28" s="64"/>
      <c r="H28" s="64"/>
      <c r="I28" s="64"/>
    </row>
    <row r="29" spans="1:9" ht="14.25">
      <c r="A29" s="125"/>
      <c r="B29" s="64"/>
      <c r="C29" s="265"/>
      <c r="D29" s="64"/>
      <c r="E29" s="64"/>
      <c r="F29" s="64"/>
      <c r="G29" s="64"/>
      <c r="H29" s="64"/>
      <c r="I29" s="64"/>
    </row>
    <row r="30" spans="1:9" ht="14.25">
      <c r="A30" s="125"/>
      <c r="B30" s="64"/>
      <c r="C30" s="265"/>
      <c r="D30" s="64"/>
      <c r="E30" s="64"/>
      <c r="F30" s="64"/>
      <c r="G30" s="64"/>
      <c r="H30" s="64"/>
      <c r="I30" s="64"/>
    </row>
    <row r="31" ht="13.5">
      <c r="C31" s="265" t="s">
        <v>334</v>
      </c>
    </row>
    <row r="32" spans="1:8" ht="13.5">
      <c r="A32" s="125"/>
      <c r="B32" s="125"/>
      <c r="C32" s="126"/>
      <c r="D32" s="125"/>
      <c r="E32" s="125"/>
      <c r="F32" s="125"/>
      <c r="G32" s="125"/>
      <c r="H32" s="125"/>
    </row>
    <row r="33" spans="1:8" ht="13.5">
      <c r="A33" s="125"/>
      <c r="B33" s="125"/>
      <c r="C33" s="125"/>
      <c r="D33" s="125"/>
      <c r="E33" s="125"/>
      <c r="F33" s="125"/>
      <c r="G33" s="125"/>
      <c r="H33" s="125"/>
    </row>
    <row r="34" spans="1:3" ht="14.25">
      <c r="A34" s="64"/>
      <c r="C34" s="64"/>
    </row>
  </sheetData>
  <sheetProtection selectLockedCells="1" selectUnlockedCells="1"/>
  <mergeCells count="2">
    <mergeCell ref="D3:H3"/>
    <mergeCell ref="D4:H4"/>
  </mergeCells>
  <printOptions/>
  <pageMargins left="1.062992125984252" right="0.3937007874015748" top="0.7874015748031497" bottom="0.5118110236220472" header="0.31496062992125984"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U67"/>
  <sheetViews>
    <sheetView zoomScalePageLayoutView="0" workbookViewId="0" topLeftCell="A1">
      <selection activeCell="A1" sqref="A1"/>
    </sheetView>
  </sheetViews>
  <sheetFormatPr defaultColWidth="9.140625" defaultRowHeight="12.75"/>
  <cols>
    <col min="1" max="1" width="3.421875" style="130" customWidth="1"/>
    <col min="2" max="2" width="36.421875" style="15" customWidth="1"/>
    <col min="3" max="3" width="5.8515625" style="131" customWidth="1"/>
    <col min="4" max="4" width="8.140625" style="149" customWidth="1"/>
    <col min="5" max="5" width="6.28125" style="131" customWidth="1"/>
    <col min="6" max="6" width="6.8515625" style="131" hidden="1" customWidth="1"/>
    <col min="7" max="7" width="7.00390625" style="131" customWidth="1"/>
    <col min="8" max="8" width="10.7109375" style="131" customWidth="1"/>
    <col min="9" max="9" width="7.57421875" style="131" customWidth="1"/>
    <col min="10" max="10" width="7.421875" style="131" customWidth="1"/>
    <col min="11" max="11" width="8.140625" style="131" customWidth="1"/>
    <col min="12" max="12" width="11.00390625" style="131" customWidth="1"/>
    <col min="13" max="13" width="10.57421875" style="131" customWidth="1"/>
    <col min="14" max="14" width="7.421875" style="131" customWidth="1"/>
    <col min="15" max="15" width="9.00390625" style="131" customWidth="1"/>
    <col min="16" max="248" width="9.140625" style="15" customWidth="1"/>
    <col min="249" max="16384" width="9.140625" style="16" customWidth="1"/>
  </cols>
  <sheetData>
    <row r="1" ht="14.25">
      <c r="D1" s="132" t="s">
        <v>45</v>
      </c>
    </row>
    <row r="2" ht="14.25">
      <c r="D2" s="150" t="s">
        <v>326</v>
      </c>
    </row>
    <row r="3" spans="1:254" ht="64.5" customHeight="1">
      <c r="A3" s="261"/>
      <c r="B3" s="88" t="s">
        <v>2</v>
      </c>
      <c r="C3" s="16"/>
      <c r="D3" s="272" t="s">
        <v>331</v>
      </c>
      <c r="E3" s="272"/>
      <c r="F3" s="272"/>
      <c r="G3" s="272"/>
      <c r="H3" s="272"/>
      <c r="I3" s="63"/>
      <c r="J3" s="63"/>
      <c r="K3" s="63"/>
      <c r="L3" s="63"/>
      <c r="M3" s="63"/>
      <c r="N3" s="63"/>
      <c r="O3" s="63"/>
      <c r="IO3" s="15"/>
      <c r="IP3" s="15"/>
      <c r="IQ3" s="15"/>
      <c r="IR3" s="15"/>
      <c r="IS3" s="15"/>
      <c r="IT3" s="15"/>
    </row>
    <row r="4" spans="1:254" ht="65.25" customHeight="1">
      <c r="A4" s="261"/>
      <c r="B4" s="90" t="s">
        <v>0</v>
      </c>
      <c r="C4" s="16"/>
      <c r="D4" s="273" t="s">
        <v>335</v>
      </c>
      <c r="E4" s="273"/>
      <c r="F4" s="273"/>
      <c r="G4" s="273"/>
      <c r="H4" s="273"/>
      <c r="I4" s="63"/>
      <c r="J4" s="63"/>
      <c r="K4" s="63"/>
      <c r="L4" s="63"/>
      <c r="M4" s="63"/>
      <c r="N4" s="63"/>
      <c r="O4" s="63"/>
      <c r="IO4" s="15"/>
      <c r="IP4" s="15"/>
      <c r="IQ4" s="15"/>
      <c r="IR4" s="15"/>
      <c r="IS4" s="15"/>
      <c r="IT4" s="15"/>
    </row>
    <row r="5" spans="1:254" ht="42" customHeight="1">
      <c r="A5" s="262"/>
      <c r="B5" s="90" t="s">
        <v>7</v>
      </c>
      <c r="C5" s="64"/>
      <c r="D5" s="16"/>
      <c r="E5" s="62"/>
      <c r="F5" s="63"/>
      <c r="G5" s="63"/>
      <c r="H5" s="266" t="s">
        <v>340</v>
      </c>
      <c r="I5" s="63"/>
      <c r="J5" s="63"/>
      <c r="K5" s="63"/>
      <c r="L5" s="63"/>
      <c r="M5" s="63"/>
      <c r="N5" s="63"/>
      <c r="O5" s="63" t="s">
        <v>6</v>
      </c>
      <c r="IO5" s="15"/>
      <c r="IP5" s="15"/>
      <c r="IQ5" s="15"/>
      <c r="IR5" s="15"/>
      <c r="IS5" s="15"/>
      <c r="IT5" s="15"/>
    </row>
    <row r="6" spans="1:254" ht="12.75" customHeight="1">
      <c r="A6" s="15"/>
      <c r="B6" s="88"/>
      <c r="C6" s="91"/>
      <c r="D6" s="91"/>
      <c r="E6" s="92"/>
      <c r="F6" s="93"/>
      <c r="G6" s="94"/>
      <c r="H6" s="65"/>
      <c r="I6" s="93"/>
      <c r="J6" s="93"/>
      <c r="K6" s="93"/>
      <c r="L6" s="93"/>
      <c r="M6" s="93"/>
      <c r="N6" s="93"/>
      <c r="O6" s="93"/>
      <c r="IO6" s="15"/>
      <c r="IP6" s="15"/>
      <c r="IQ6" s="15"/>
      <c r="IR6" s="15"/>
      <c r="IS6" s="15"/>
      <c r="IT6" s="15"/>
    </row>
    <row r="7" spans="1:15" ht="12.75" customHeight="1">
      <c r="A7" s="274" t="s">
        <v>27</v>
      </c>
      <c r="B7" s="276" t="s">
        <v>35</v>
      </c>
      <c r="C7" s="214"/>
      <c r="D7" s="215"/>
      <c r="E7" s="216" t="s">
        <v>22</v>
      </c>
      <c r="F7" s="217"/>
      <c r="G7" s="217"/>
      <c r="H7" s="217"/>
      <c r="I7" s="217"/>
      <c r="J7" s="217"/>
      <c r="K7" s="218" t="s">
        <v>23</v>
      </c>
      <c r="L7" s="219"/>
      <c r="M7" s="217"/>
      <c r="N7" s="217"/>
      <c r="O7" s="220"/>
    </row>
    <row r="8" spans="1:15" ht="42" customHeight="1">
      <c r="A8" s="275"/>
      <c r="B8" s="277"/>
      <c r="C8" s="221" t="s">
        <v>38</v>
      </c>
      <c r="D8" s="222" t="s">
        <v>37</v>
      </c>
      <c r="E8" s="223" t="s">
        <v>24</v>
      </c>
      <c r="F8" s="223" t="s">
        <v>30</v>
      </c>
      <c r="G8" s="223" t="s">
        <v>34</v>
      </c>
      <c r="H8" s="224" t="s">
        <v>31</v>
      </c>
      <c r="I8" s="223" t="s">
        <v>36</v>
      </c>
      <c r="J8" s="225" t="s">
        <v>4</v>
      </c>
      <c r="K8" s="226" t="s">
        <v>25</v>
      </c>
      <c r="L8" s="223" t="s">
        <v>32</v>
      </c>
      <c r="M8" s="224" t="s">
        <v>31</v>
      </c>
      <c r="N8" s="227" t="s">
        <v>36</v>
      </c>
      <c r="O8" s="228" t="s">
        <v>33</v>
      </c>
    </row>
    <row r="9" spans="1:254" s="155" customFormat="1" ht="14.25">
      <c r="A9" s="164"/>
      <c r="B9" s="190" t="s">
        <v>46</v>
      </c>
      <c r="C9" s="166"/>
      <c r="D9" s="24"/>
      <c r="E9" s="25"/>
      <c r="F9" s="152"/>
      <c r="G9" s="25"/>
      <c r="H9" s="152"/>
      <c r="I9" s="153"/>
      <c r="J9" s="25"/>
      <c r="K9" s="25"/>
      <c r="L9" s="25"/>
      <c r="M9" s="25"/>
      <c r="N9" s="25"/>
      <c r="O9" s="25"/>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4"/>
      <c r="IT9" s="154"/>
    </row>
    <row r="10" spans="1:254" s="155" customFormat="1" ht="40.5">
      <c r="A10" s="164">
        <v>1</v>
      </c>
      <c r="B10" s="167" t="s">
        <v>218</v>
      </c>
      <c r="C10" s="166" t="s">
        <v>110</v>
      </c>
      <c r="D10" s="25">
        <v>30</v>
      </c>
      <c r="E10" s="152"/>
      <c r="F10" s="152"/>
      <c r="G10" s="152"/>
      <c r="H10" s="152"/>
      <c r="I10" s="152"/>
      <c r="J10" s="152"/>
      <c r="K10" s="152"/>
      <c r="L10" s="152"/>
      <c r="M10" s="152"/>
      <c r="N10" s="152"/>
      <c r="O10" s="152"/>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row>
    <row r="11" spans="1:254" s="155" customFormat="1" ht="40.5">
      <c r="A11" s="164">
        <v>2</v>
      </c>
      <c r="B11" s="167" t="s">
        <v>111</v>
      </c>
      <c r="C11" s="166" t="s">
        <v>26</v>
      </c>
      <c r="D11" s="25">
        <v>24</v>
      </c>
      <c r="E11" s="152"/>
      <c r="F11" s="152"/>
      <c r="G11" s="152"/>
      <c r="H11" s="152"/>
      <c r="I11" s="152"/>
      <c r="J11" s="152"/>
      <c r="K11" s="152"/>
      <c r="L11" s="152"/>
      <c r="M11" s="152"/>
      <c r="N11" s="152"/>
      <c r="O11" s="152"/>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row>
    <row r="12" spans="1:254" s="155" customFormat="1" ht="40.5">
      <c r="A12" s="164">
        <v>3</v>
      </c>
      <c r="B12" s="167" t="s">
        <v>219</v>
      </c>
      <c r="C12" s="166" t="s">
        <v>39</v>
      </c>
      <c r="D12" s="25">
        <v>6</v>
      </c>
      <c r="E12" s="152"/>
      <c r="F12" s="152"/>
      <c r="G12" s="152"/>
      <c r="H12" s="152"/>
      <c r="I12" s="152"/>
      <c r="J12" s="152"/>
      <c r="K12" s="152"/>
      <c r="L12" s="152"/>
      <c r="M12" s="152"/>
      <c r="N12" s="152"/>
      <c r="O12" s="152"/>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row>
    <row r="13" spans="1:255" s="169" customFormat="1" ht="13.5">
      <c r="A13" s="164">
        <v>4</v>
      </c>
      <c r="B13" s="167" t="s">
        <v>80</v>
      </c>
      <c r="C13" s="166" t="s">
        <v>115</v>
      </c>
      <c r="D13" s="25">
        <v>2</v>
      </c>
      <c r="E13" s="152"/>
      <c r="F13" s="152"/>
      <c r="G13" s="152"/>
      <c r="H13" s="152"/>
      <c r="I13" s="152"/>
      <c r="J13" s="152"/>
      <c r="K13" s="152"/>
      <c r="L13" s="152"/>
      <c r="M13" s="152"/>
      <c r="N13" s="152"/>
      <c r="O13" s="152"/>
      <c r="IO13" s="170"/>
      <c r="IP13" s="170"/>
      <c r="IQ13" s="170"/>
      <c r="IR13" s="170"/>
      <c r="IS13" s="170"/>
      <c r="IT13" s="170"/>
      <c r="IU13" s="170"/>
    </row>
    <row r="14" spans="1:255" s="169" customFormat="1" ht="14.25">
      <c r="A14" s="164">
        <v>5</v>
      </c>
      <c r="B14" s="190" t="s">
        <v>29</v>
      </c>
      <c r="C14" s="20"/>
      <c r="D14" s="24"/>
      <c r="E14" s="152"/>
      <c r="F14" s="152"/>
      <c r="G14" s="152"/>
      <c r="H14" s="152"/>
      <c r="I14" s="152"/>
      <c r="J14" s="152"/>
      <c r="K14" s="152"/>
      <c r="L14" s="152"/>
      <c r="M14" s="152"/>
      <c r="N14" s="152"/>
      <c r="O14" s="152"/>
      <c r="P14" s="154"/>
      <c r="IO14" s="170"/>
      <c r="IP14" s="170"/>
      <c r="IQ14" s="170"/>
      <c r="IR14" s="170"/>
      <c r="IS14" s="170"/>
      <c r="IT14" s="170"/>
      <c r="IU14" s="170"/>
    </row>
    <row r="15" spans="1:252" s="155" customFormat="1" ht="27">
      <c r="A15" s="164">
        <v>6</v>
      </c>
      <c r="B15" s="167" t="s">
        <v>220</v>
      </c>
      <c r="C15" s="166" t="s">
        <v>110</v>
      </c>
      <c r="D15" s="25">
        <f>D10</f>
        <v>30</v>
      </c>
      <c r="E15" s="25"/>
      <c r="F15" s="152"/>
      <c r="G15" s="152"/>
      <c r="H15" s="25"/>
      <c r="I15" s="152"/>
      <c r="J15" s="152"/>
      <c r="K15" s="152"/>
      <c r="L15" s="152"/>
      <c r="M15" s="152"/>
      <c r="N15" s="152"/>
      <c r="O15" s="152"/>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row>
    <row r="16" spans="1:255" s="169" customFormat="1" ht="13.5">
      <c r="A16" s="164">
        <v>7</v>
      </c>
      <c r="B16" s="172" t="s">
        <v>117</v>
      </c>
      <c r="C16" s="20" t="s">
        <v>43</v>
      </c>
      <c r="D16" s="24">
        <f>ROUND(D15*2.5,2)</f>
        <v>75</v>
      </c>
      <c r="E16" s="152"/>
      <c r="F16" s="152"/>
      <c r="G16" s="152"/>
      <c r="H16" s="152"/>
      <c r="I16" s="152"/>
      <c r="J16" s="152"/>
      <c r="K16" s="152"/>
      <c r="L16" s="152"/>
      <c r="M16" s="152"/>
      <c r="N16" s="152"/>
      <c r="O16" s="152"/>
      <c r="P16" s="154"/>
      <c r="IO16" s="170"/>
      <c r="IP16" s="170"/>
      <c r="IQ16" s="170"/>
      <c r="IR16" s="170"/>
      <c r="IS16" s="170"/>
      <c r="IT16" s="170"/>
      <c r="IU16" s="170"/>
    </row>
    <row r="17" spans="1:255" s="169" customFormat="1" ht="27">
      <c r="A17" s="164">
        <v>8</v>
      </c>
      <c r="B17" s="171" t="s">
        <v>118</v>
      </c>
      <c r="C17" s="20" t="s">
        <v>42</v>
      </c>
      <c r="D17" s="24">
        <f>ROUND(D15*0.15,2)</f>
        <v>4.5</v>
      </c>
      <c r="E17" s="152"/>
      <c r="F17" s="152"/>
      <c r="G17" s="152"/>
      <c r="H17" s="152"/>
      <c r="I17" s="152"/>
      <c r="J17" s="152"/>
      <c r="K17" s="152"/>
      <c r="L17" s="152"/>
      <c r="M17" s="152"/>
      <c r="N17" s="152"/>
      <c r="O17" s="152"/>
      <c r="P17" s="154"/>
      <c r="IO17" s="170"/>
      <c r="IP17" s="170"/>
      <c r="IQ17" s="170"/>
      <c r="IR17" s="170"/>
      <c r="IS17" s="170"/>
      <c r="IT17" s="170"/>
      <c r="IU17" s="170"/>
    </row>
    <row r="18" spans="1:254" s="155" customFormat="1" ht="13.5">
      <c r="A18" s="164">
        <v>9</v>
      </c>
      <c r="B18" s="172" t="s">
        <v>119</v>
      </c>
      <c r="C18" s="166" t="s">
        <v>110</v>
      </c>
      <c r="D18" s="24">
        <f>ROUND(D15*0.016,2)</f>
        <v>0.48</v>
      </c>
      <c r="E18" s="25"/>
      <c r="F18" s="152"/>
      <c r="G18" s="152"/>
      <c r="H18" s="25"/>
      <c r="I18" s="152"/>
      <c r="J18" s="152"/>
      <c r="K18" s="152"/>
      <c r="L18" s="152"/>
      <c r="M18" s="152"/>
      <c r="N18" s="152"/>
      <c r="O18" s="152"/>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G18" s="154"/>
      <c r="FH18" s="154"/>
      <c r="FI18" s="154"/>
      <c r="FJ18" s="154"/>
      <c r="FK18" s="154"/>
      <c r="FL18" s="154"/>
      <c r="FM18" s="154"/>
      <c r="FN18" s="154"/>
      <c r="FO18" s="154"/>
      <c r="FP18" s="154"/>
      <c r="FQ18" s="154"/>
      <c r="FR18" s="154"/>
      <c r="FS18" s="154"/>
      <c r="FT18" s="154"/>
      <c r="FU18" s="154"/>
      <c r="FV18" s="154"/>
      <c r="FW18" s="154"/>
      <c r="FX18" s="154"/>
      <c r="FY18" s="154"/>
      <c r="FZ18" s="154"/>
      <c r="GA18" s="154"/>
      <c r="GB18" s="154"/>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c r="HC18" s="154"/>
      <c r="HD18" s="154"/>
      <c r="HE18" s="154"/>
      <c r="HF18" s="154"/>
      <c r="HG18" s="154"/>
      <c r="HH18" s="154"/>
      <c r="HI18" s="154"/>
      <c r="HJ18" s="154"/>
      <c r="HK18" s="154"/>
      <c r="HL18" s="154"/>
      <c r="HM18" s="154"/>
      <c r="HN18" s="154"/>
      <c r="HO18" s="154"/>
      <c r="HP18" s="154"/>
      <c r="HQ18" s="154"/>
      <c r="HR18" s="154"/>
      <c r="HS18" s="154"/>
      <c r="HT18" s="154"/>
      <c r="HU18" s="154"/>
      <c r="HV18" s="154"/>
      <c r="HW18" s="154"/>
      <c r="HX18" s="154"/>
      <c r="HY18" s="154"/>
      <c r="HZ18" s="154"/>
      <c r="IA18" s="154"/>
      <c r="IB18" s="154"/>
      <c r="IC18" s="154"/>
      <c r="ID18" s="154"/>
      <c r="IE18" s="154"/>
      <c r="IF18" s="154"/>
      <c r="IG18" s="154"/>
      <c r="IH18" s="154"/>
      <c r="II18" s="154"/>
      <c r="IJ18" s="154"/>
      <c r="IK18" s="154"/>
      <c r="IL18" s="154"/>
      <c r="IM18" s="154"/>
      <c r="IN18" s="154"/>
      <c r="IO18" s="154"/>
      <c r="IP18" s="154"/>
      <c r="IQ18" s="154"/>
      <c r="IR18" s="154"/>
      <c r="IS18" s="154"/>
      <c r="IT18" s="154"/>
    </row>
    <row r="19" spans="1:255" s="169" customFormat="1" ht="27">
      <c r="A19" s="164">
        <v>10</v>
      </c>
      <c r="B19" s="173" t="s">
        <v>120</v>
      </c>
      <c r="C19" s="166" t="s">
        <v>110</v>
      </c>
      <c r="D19" s="25">
        <v>30</v>
      </c>
      <c r="E19" s="152"/>
      <c r="F19" s="152"/>
      <c r="G19" s="152"/>
      <c r="H19" s="152"/>
      <c r="I19" s="152"/>
      <c r="J19" s="152"/>
      <c r="K19" s="152"/>
      <c r="L19" s="152"/>
      <c r="M19" s="152"/>
      <c r="N19" s="152"/>
      <c r="O19" s="152"/>
      <c r="P19" s="154"/>
      <c r="IO19" s="170"/>
      <c r="IP19" s="170"/>
      <c r="IQ19" s="170"/>
      <c r="IR19" s="170"/>
      <c r="IS19" s="170"/>
      <c r="IT19" s="170"/>
      <c r="IU19" s="170"/>
    </row>
    <row r="20" spans="1:255" s="169" customFormat="1" ht="13.5">
      <c r="A20" s="164">
        <v>11</v>
      </c>
      <c r="B20" s="172" t="s">
        <v>121</v>
      </c>
      <c r="C20" s="20" t="s">
        <v>42</v>
      </c>
      <c r="D20" s="24">
        <f>ROUND(D19*0.15,2)</f>
        <v>4.5</v>
      </c>
      <c r="E20" s="152"/>
      <c r="F20" s="152"/>
      <c r="G20" s="152"/>
      <c r="H20" s="152"/>
      <c r="I20" s="152"/>
      <c r="J20" s="152"/>
      <c r="K20" s="152"/>
      <c r="L20" s="152"/>
      <c r="M20" s="152"/>
      <c r="N20" s="152"/>
      <c r="O20" s="152"/>
      <c r="P20" s="154"/>
      <c r="IO20" s="170"/>
      <c r="IP20" s="170"/>
      <c r="IQ20" s="170"/>
      <c r="IR20" s="170"/>
      <c r="IS20" s="170"/>
      <c r="IT20" s="170"/>
      <c r="IU20" s="170"/>
    </row>
    <row r="21" spans="1:255" s="169" customFormat="1" ht="13.5">
      <c r="A21" s="164">
        <v>12</v>
      </c>
      <c r="B21" s="172" t="s">
        <v>122</v>
      </c>
      <c r="C21" s="20" t="s">
        <v>42</v>
      </c>
      <c r="D21" s="24">
        <f>ROUND(D19*0.25,2)</f>
        <v>7.5</v>
      </c>
      <c r="E21" s="152"/>
      <c r="F21" s="152"/>
      <c r="G21" s="152"/>
      <c r="H21" s="152"/>
      <c r="I21" s="152"/>
      <c r="J21" s="152"/>
      <c r="K21" s="152"/>
      <c r="L21" s="152"/>
      <c r="M21" s="152"/>
      <c r="N21" s="152"/>
      <c r="O21" s="152"/>
      <c r="P21" s="154"/>
      <c r="IO21" s="170"/>
      <c r="IP21" s="170"/>
      <c r="IQ21" s="170"/>
      <c r="IR21" s="170"/>
      <c r="IS21" s="170"/>
      <c r="IT21" s="170"/>
      <c r="IU21" s="170"/>
    </row>
    <row r="22" spans="1:252" s="155" customFormat="1" ht="14.25">
      <c r="A22" s="164">
        <v>13</v>
      </c>
      <c r="B22" s="191" t="s">
        <v>49</v>
      </c>
      <c r="C22" s="20"/>
      <c r="D22" s="24"/>
      <c r="E22" s="25"/>
      <c r="F22" s="152"/>
      <c r="G22" s="152"/>
      <c r="H22" s="25"/>
      <c r="I22" s="152"/>
      <c r="J22" s="152"/>
      <c r="K22" s="152"/>
      <c r="L22" s="152"/>
      <c r="M22" s="152"/>
      <c r="N22" s="152"/>
      <c r="O22" s="152"/>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4"/>
      <c r="DY22" s="154"/>
      <c r="DZ22" s="154"/>
      <c r="EA22" s="154"/>
      <c r="EB22" s="154"/>
      <c r="EC22" s="154"/>
      <c r="ED22" s="154"/>
      <c r="EE22" s="154"/>
      <c r="EF22" s="154"/>
      <c r="EG22" s="154"/>
      <c r="EH22" s="154"/>
      <c r="EI22" s="154"/>
      <c r="EJ22" s="154"/>
      <c r="EK22" s="154"/>
      <c r="EL22" s="154"/>
      <c r="EM22" s="154"/>
      <c r="EN22" s="154"/>
      <c r="EO22" s="154"/>
      <c r="EP22" s="154"/>
      <c r="EQ22" s="154"/>
      <c r="ER22" s="154"/>
      <c r="ES22" s="154"/>
      <c r="ET22" s="154"/>
      <c r="EU22" s="154"/>
      <c r="EV22" s="154"/>
      <c r="EW22" s="154"/>
      <c r="EX22" s="154"/>
      <c r="EY22" s="154"/>
      <c r="EZ22" s="154"/>
      <c r="FA22" s="154"/>
      <c r="FB22" s="154"/>
      <c r="FC22" s="154"/>
      <c r="FD22" s="154"/>
      <c r="FE22" s="154"/>
      <c r="FF22" s="154"/>
      <c r="FG22" s="154"/>
      <c r="FH22" s="154"/>
      <c r="FI22" s="154"/>
      <c r="FJ22" s="154"/>
      <c r="FK22" s="154"/>
      <c r="FL22" s="154"/>
      <c r="FM22" s="154"/>
      <c r="FN22" s="154"/>
      <c r="FO22" s="154"/>
      <c r="FP22" s="154"/>
      <c r="FQ22" s="154"/>
      <c r="FR22" s="154"/>
      <c r="FS22" s="154"/>
      <c r="FT22" s="154"/>
      <c r="FU22" s="154"/>
      <c r="FV22" s="154"/>
      <c r="FW22" s="154"/>
      <c r="FX22" s="154"/>
      <c r="FY22" s="154"/>
      <c r="FZ22" s="154"/>
      <c r="GA22" s="154"/>
      <c r="GB22" s="154"/>
      <c r="GC22" s="154"/>
      <c r="GD22" s="154"/>
      <c r="GE22" s="154"/>
      <c r="GF22" s="154"/>
      <c r="GG22" s="154"/>
      <c r="GH22" s="154"/>
      <c r="GI22" s="154"/>
      <c r="GJ22" s="154"/>
      <c r="GK22" s="154"/>
      <c r="GL22" s="154"/>
      <c r="GM22" s="154"/>
      <c r="GN22" s="154"/>
      <c r="GO22" s="154"/>
      <c r="GP22" s="154"/>
      <c r="GQ22" s="154"/>
      <c r="GR22" s="154"/>
      <c r="GS22" s="154"/>
      <c r="GT22" s="154"/>
      <c r="GU22" s="154"/>
      <c r="GV22" s="154"/>
      <c r="GW22" s="154"/>
      <c r="GX22" s="154"/>
      <c r="GY22" s="154"/>
      <c r="GZ22" s="154"/>
      <c r="HA22" s="154"/>
      <c r="HB22" s="154"/>
      <c r="HC22" s="154"/>
      <c r="HD22" s="154"/>
      <c r="HE22" s="154"/>
      <c r="HF22" s="154"/>
      <c r="HG22" s="154"/>
      <c r="HH22" s="154"/>
      <c r="HI22" s="154"/>
      <c r="HJ22" s="154"/>
      <c r="HK22" s="154"/>
      <c r="HL22" s="154"/>
      <c r="HM22" s="154"/>
      <c r="HN22" s="154"/>
      <c r="HO22" s="154"/>
      <c r="HP22" s="154"/>
      <c r="HQ22" s="154"/>
      <c r="HR22" s="154"/>
      <c r="HS22" s="154"/>
      <c r="HT22" s="154"/>
      <c r="HU22" s="154"/>
      <c r="HV22" s="154"/>
      <c r="HW22" s="154"/>
      <c r="HX22" s="154"/>
      <c r="HY22" s="154"/>
      <c r="HZ22" s="154"/>
      <c r="IA22" s="154"/>
      <c r="IB22" s="154"/>
      <c r="IC22" s="154"/>
      <c r="ID22" s="154"/>
      <c r="IE22" s="154"/>
      <c r="IF22" s="154"/>
      <c r="IG22" s="154"/>
      <c r="IH22" s="154"/>
      <c r="II22" s="154"/>
      <c r="IJ22" s="154"/>
      <c r="IK22" s="154"/>
      <c r="IL22" s="154"/>
      <c r="IM22" s="154"/>
      <c r="IN22" s="154"/>
      <c r="IO22" s="154"/>
      <c r="IP22" s="154"/>
      <c r="IQ22" s="154"/>
      <c r="IR22" s="154"/>
    </row>
    <row r="23" spans="1:252" s="155" customFormat="1" ht="40.5">
      <c r="A23" s="164">
        <v>14</v>
      </c>
      <c r="B23" s="167" t="s">
        <v>158</v>
      </c>
      <c r="C23" s="166" t="s">
        <v>110</v>
      </c>
      <c r="D23" s="25">
        <v>80.5</v>
      </c>
      <c r="E23" s="25"/>
      <c r="F23" s="152"/>
      <c r="G23" s="152"/>
      <c r="H23" s="25"/>
      <c r="I23" s="152"/>
      <c r="J23" s="152"/>
      <c r="K23" s="152"/>
      <c r="L23" s="152"/>
      <c r="M23" s="152"/>
      <c r="N23" s="152"/>
      <c r="O23" s="152"/>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c r="IK23" s="154"/>
      <c r="IL23" s="154"/>
      <c r="IM23" s="154"/>
      <c r="IN23" s="154"/>
      <c r="IO23" s="154"/>
      <c r="IP23" s="154"/>
      <c r="IQ23" s="154"/>
      <c r="IR23" s="154"/>
    </row>
    <row r="24" spans="1:255" s="169" customFormat="1" ht="13.5">
      <c r="A24" s="164">
        <v>15</v>
      </c>
      <c r="B24" s="172" t="s">
        <v>117</v>
      </c>
      <c r="C24" s="20" t="s">
        <v>43</v>
      </c>
      <c r="D24" s="24">
        <f>ROUND(D23*2.5,2)</f>
        <v>201.25</v>
      </c>
      <c r="E24" s="152"/>
      <c r="F24" s="152"/>
      <c r="G24" s="152"/>
      <c r="H24" s="152"/>
      <c r="I24" s="152"/>
      <c r="J24" s="152"/>
      <c r="K24" s="152"/>
      <c r="L24" s="152"/>
      <c r="M24" s="152"/>
      <c r="N24" s="152"/>
      <c r="O24" s="152"/>
      <c r="P24" s="154"/>
      <c r="IO24" s="170"/>
      <c r="IP24" s="170"/>
      <c r="IQ24" s="170"/>
      <c r="IR24" s="170"/>
      <c r="IS24" s="170"/>
      <c r="IT24" s="170"/>
      <c r="IU24" s="170"/>
    </row>
    <row r="25" spans="1:255" s="169" customFormat="1" ht="27">
      <c r="A25" s="164">
        <v>16</v>
      </c>
      <c r="B25" s="171" t="s">
        <v>118</v>
      </c>
      <c r="C25" s="20" t="s">
        <v>42</v>
      </c>
      <c r="D25" s="24">
        <f>ROUND(D23*0.15,2)</f>
        <v>12.08</v>
      </c>
      <c r="E25" s="152"/>
      <c r="F25" s="152"/>
      <c r="G25" s="152"/>
      <c r="H25" s="152"/>
      <c r="I25" s="152"/>
      <c r="J25" s="152"/>
      <c r="K25" s="152"/>
      <c r="L25" s="152"/>
      <c r="M25" s="152"/>
      <c r="N25" s="152"/>
      <c r="O25" s="152"/>
      <c r="P25" s="154"/>
      <c r="IO25" s="170"/>
      <c r="IP25" s="170"/>
      <c r="IQ25" s="170"/>
      <c r="IR25" s="170"/>
      <c r="IS25" s="170"/>
      <c r="IT25" s="170"/>
      <c r="IU25" s="170"/>
    </row>
    <row r="26" spans="1:254" s="155" customFormat="1" ht="13.5">
      <c r="A26" s="164">
        <v>17</v>
      </c>
      <c r="B26" s="172" t="s">
        <v>119</v>
      </c>
      <c r="C26" s="166" t="s">
        <v>110</v>
      </c>
      <c r="D26" s="24">
        <f>ROUND(D23*0.016,2)</f>
        <v>1.29</v>
      </c>
      <c r="E26" s="25"/>
      <c r="F26" s="152"/>
      <c r="G26" s="152"/>
      <c r="H26" s="25"/>
      <c r="I26" s="152"/>
      <c r="J26" s="152"/>
      <c r="K26" s="152"/>
      <c r="L26" s="152"/>
      <c r="M26" s="152"/>
      <c r="N26" s="152"/>
      <c r="O26" s="152"/>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c r="IT26" s="154"/>
    </row>
    <row r="27" spans="1:255" s="169" customFormat="1" ht="40.5">
      <c r="A27" s="164">
        <v>18</v>
      </c>
      <c r="B27" s="173" t="s">
        <v>124</v>
      </c>
      <c r="C27" s="166" t="s">
        <v>110</v>
      </c>
      <c r="D27" s="25">
        <f>D23</f>
        <v>80.5</v>
      </c>
      <c r="E27" s="152"/>
      <c r="F27" s="152"/>
      <c r="G27" s="152"/>
      <c r="H27" s="152"/>
      <c r="I27" s="152"/>
      <c r="J27" s="152"/>
      <c r="K27" s="152"/>
      <c r="L27" s="152"/>
      <c r="M27" s="152"/>
      <c r="N27" s="152"/>
      <c r="O27" s="152"/>
      <c r="P27" s="154"/>
      <c r="IO27" s="170"/>
      <c r="IP27" s="170"/>
      <c r="IQ27" s="170"/>
      <c r="IR27" s="170"/>
      <c r="IS27" s="170"/>
      <c r="IT27" s="170"/>
      <c r="IU27" s="170"/>
    </row>
    <row r="28" spans="1:255" s="169" customFormat="1" ht="25.5">
      <c r="A28" s="164">
        <v>19</v>
      </c>
      <c r="B28" s="172" t="s">
        <v>125</v>
      </c>
      <c r="C28" s="20" t="s">
        <v>42</v>
      </c>
      <c r="D28" s="24">
        <f>ROUND(D27*0.15,2)</f>
        <v>12.08</v>
      </c>
      <c r="E28" s="152"/>
      <c r="F28" s="152"/>
      <c r="G28" s="152"/>
      <c r="H28" s="152"/>
      <c r="I28" s="152"/>
      <c r="J28" s="152"/>
      <c r="K28" s="152"/>
      <c r="L28" s="152"/>
      <c r="M28" s="152"/>
      <c r="N28" s="152"/>
      <c r="O28" s="152"/>
      <c r="P28" s="154"/>
      <c r="IO28" s="170"/>
      <c r="IP28" s="170"/>
      <c r="IQ28" s="170"/>
      <c r="IR28" s="170"/>
      <c r="IS28" s="170"/>
      <c r="IT28" s="170"/>
      <c r="IU28" s="170"/>
    </row>
    <row r="29" spans="1:255" s="169" customFormat="1" ht="27">
      <c r="A29" s="164">
        <v>20</v>
      </c>
      <c r="B29" s="171" t="s">
        <v>126</v>
      </c>
      <c r="C29" s="20" t="s">
        <v>42</v>
      </c>
      <c r="D29" s="24">
        <f>ROUND(D27*0.25,2)</f>
        <v>20.13</v>
      </c>
      <c r="E29" s="152"/>
      <c r="F29" s="152"/>
      <c r="G29" s="152"/>
      <c r="H29" s="152"/>
      <c r="I29" s="152"/>
      <c r="J29" s="152"/>
      <c r="K29" s="152"/>
      <c r="L29" s="152"/>
      <c r="M29" s="152"/>
      <c r="N29" s="152"/>
      <c r="O29" s="152"/>
      <c r="P29" s="154"/>
      <c r="IO29" s="170"/>
      <c r="IP29" s="170"/>
      <c r="IQ29" s="170"/>
      <c r="IR29" s="170"/>
      <c r="IS29" s="170"/>
      <c r="IT29" s="170"/>
      <c r="IU29" s="170"/>
    </row>
    <row r="30" spans="1:252" s="155" customFormat="1" ht="40.5">
      <c r="A30" s="164">
        <v>21</v>
      </c>
      <c r="B30" s="167" t="s">
        <v>221</v>
      </c>
      <c r="C30" s="166" t="s">
        <v>39</v>
      </c>
      <c r="D30" s="25">
        <v>2</v>
      </c>
      <c r="E30" s="25"/>
      <c r="F30" s="152"/>
      <c r="G30" s="152"/>
      <c r="H30" s="25"/>
      <c r="I30" s="152"/>
      <c r="J30" s="152"/>
      <c r="K30" s="152"/>
      <c r="L30" s="152"/>
      <c r="M30" s="152"/>
      <c r="N30" s="152"/>
      <c r="O30" s="152"/>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4"/>
      <c r="EN30" s="154"/>
      <c r="EO30" s="154"/>
      <c r="EP30" s="154"/>
      <c r="EQ30" s="154"/>
      <c r="ER30" s="154"/>
      <c r="ES30" s="154"/>
      <c r="ET30" s="154"/>
      <c r="EU30" s="154"/>
      <c r="EV30" s="154"/>
      <c r="EW30" s="154"/>
      <c r="EX30" s="154"/>
      <c r="EY30" s="154"/>
      <c r="EZ30" s="154"/>
      <c r="FA30" s="154"/>
      <c r="FB30" s="154"/>
      <c r="FC30" s="154"/>
      <c r="FD30" s="154"/>
      <c r="FE30" s="154"/>
      <c r="FF30" s="154"/>
      <c r="FG30" s="154"/>
      <c r="FH30" s="154"/>
      <c r="FI30" s="154"/>
      <c r="FJ30" s="154"/>
      <c r="FK30" s="154"/>
      <c r="FL30" s="154"/>
      <c r="FM30" s="154"/>
      <c r="FN30" s="154"/>
      <c r="FO30" s="154"/>
      <c r="FP30" s="154"/>
      <c r="FQ30" s="154"/>
      <c r="FR30" s="154"/>
      <c r="FS30" s="154"/>
      <c r="FT30" s="154"/>
      <c r="FU30" s="154"/>
      <c r="FV30" s="154"/>
      <c r="FW30" s="154"/>
      <c r="FX30" s="154"/>
      <c r="FY30" s="154"/>
      <c r="FZ30" s="154"/>
      <c r="GA30" s="154"/>
      <c r="GB30" s="154"/>
      <c r="GC30" s="154"/>
      <c r="GD30" s="154"/>
      <c r="GE30" s="154"/>
      <c r="GF30" s="154"/>
      <c r="GG30" s="154"/>
      <c r="GH30" s="154"/>
      <c r="GI30" s="154"/>
      <c r="GJ30" s="154"/>
      <c r="GK30" s="154"/>
      <c r="GL30" s="154"/>
      <c r="GM30" s="154"/>
      <c r="GN30" s="154"/>
      <c r="GO30" s="154"/>
      <c r="GP30" s="154"/>
      <c r="GQ30" s="154"/>
      <c r="GR30" s="154"/>
      <c r="GS30" s="154"/>
      <c r="GT30" s="154"/>
      <c r="GU30" s="154"/>
      <c r="GV30" s="154"/>
      <c r="GW30" s="154"/>
      <c r="GX30" s="154"/>
      <c r="GY30" s="154"/>
      <c r="GZ30" s="154"/>
      <c r="HA30" s="154"/>
      <c r="HB30" s="154"/>
      <c r="HC30" s="154"/>
      <c r="HD30" s="154"/>
      <c r="HE30" s="154"/>
      <c r="HF30" s="154"/>
      <c r="HG30" s="154"/>
      <c r="HH30" s="154"/>
      <c r="HI30" s="154"/>
      <c r="HJ30" s="154"/>
      <c r="HK30" s="154"/>
      <c r="HL30" s="154"/>
      <c r="HM30" s="154"/>
      <c r="HN30" s="154"/>
      <c r="HO30" s="154"/>
      <c r="HP30" s="154"/>
      <c r="HQ30" s="154"/>
      <c r="HR30" s="154"/>
      <c r="HS30" s="154"/>
      <c r="HT30" s="154"/>
      <c r="HU30" s="154"/>
      <c r="HV30" s="154"/>
      <c r="HW30" s="154"/>
      <c r="HX30" s="154"/>
      <c r="HY30" s="154"/>
      <c r="HZ30" s="154"/>
      <c r="IA30" s="154"/>
      <c r="IB30" s="154"/>
      <c r="IC30" s="154"/>
      <c r="ID30" s="154"/>
      <c r="IE30" s="154"/>
      <c r="IF30" s="154"/>
      <c r="IG30" s="154"/>
      <c r="IH30" s="154"/>
      <c r="II30" s="154"/>
      <c r="IJ30" s="154"/>
      <c r="IK30" s="154"/>
      <c r="IL30" s="154"/>
      <c r="IM30" s="154"/>
      <c r="IN30" s="154"/>
      <c r="IO30" s="154"/>
      <c r="IP30" s="154"/>
      <c r="IQ30" s="154"/>
      <c r="IR30" s="154"/>
    </row>
    <row r="31" spans="1:255" s="169" customFormat="1" ht="27">
      <c r="A31" s="164">
        <v>22</v>
      </c>
      <c r="B31" s="171" t="s">
        <v>128</v>
      </c>
      <c r="C31" s="20" t="s">
        <v>43</v>
      </c>
      <c r="D31" s="24">
        <f>ROUND(D30*1.8,2)</f>
        <v>3.6</v>
      </c>
      <c r="E31" s="152"/>
      <c r="F31" s="152"/>
      <c r="G31" s="152"/>
      <c r="H31" s="152"/>
      <c r="I31" s="152"/>
      <c r="J31" s="152"/>
      <c r="K31" s="152"/>
      <c r="L31" s="152"/>
      <c r="M31" s="152"/>
      <c r="N31" s="152"/>
      <c r="O31" s="152"/>
      <c r="P31" s="154"/>
      <c r="IO31" s="170"/>
      <c r="IP31" s="170"/>
      <c r="IQ31" s="170"/>
      <c r="IR31" s="170"/>
      <c r="IS31" s="170"/>
      <c r="IT31" s="170"/>
      <c r="IU31" s="170"/>
    </row>
    <row r="32" spans="1:255" s="169" customFormat="1" ht="40.5">
      <c r="A32" s="164">
        <v>23</v>
      </c>
      <c r="B32" s="171" t="s">
        <v>129</v>
      </c>
      <c r="C32" s="20" t="s">
        <v>42</v>
      </c>
      <c r="D32" s="24">
        <f>ROUND(D30*0.2,2)</f>
        <v>0.4</v>
      </c>
      <c r="E32" s="152"/>
      <c r="F32" s="152"/>
      <c r="G32" s="152"/>
      <c r="H32" s="152"/>
      <c r="I32" s="152"/>
      <c r="J32" s="152"/>
      <c r="K32" s="152"/>
      <c r="L32" s="152"/>
      <c r="M32" s="152"/>
      <c r="N32" s="152"/>
      <c r="O32" s="152"/>
      <c r="P32" s="154"/>
      <c r="IO32" s="170"/>
      <c r="IP32" s="170"/>
      <c r="IQ32" s="170"/>
      <c r="IR32" s="170"/>
      <c r="IS32" s="170"/>
      <c r="IT32" s="170"/>
      <c r="IU32" s="170"/>
    </row>
    <row r="33" spans="1:254" s="155" customFormat="1" ht="13.5">
      <c r="A33" s="164">
        <v>24</v>
      </c>
      <c r="B33" s="171" t="s">
        <v>130</v>
      </c>
      <c r="C33" s="166" t="s">
        <v>110</v>
      </c>
      <c r="D33" s="24">
        <f>ROUND(D30*0.05,2)</f>
        <v>0.1</v>
      </c>
      <c r="E33" s="25"/>
      <c r="F33" s="152"/>
      <c r="G33" s="152"/>
      <c r="H33" s="25"/>
      <c r="I33" s="152"/>
      <c r="J33" s="152"/>
      <c r="K33" s="152"/>
      <c r="L33" s="152"/>
      <c r="M33" s="152"/>
      <c r="N33" s="152"/>
      <c r="O33" s="152"/>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c r="FY33" s="154"/>
      <c r="FZ33" s="154"/>
      <c r="GA33" s="154"/>
      <c r="GB33" s="154"/>
      <c r="GC33" s="154"/>
      <c r="GD33" s="154"/>
      <c r="GE33" s="154"/>
      <c r="GF33" s="154"/>
      <c r="GG33" s="154"/>
      <c r="GH33" s="154"/>
      <c r="GI33" s="154"/>
      <c r="GJ33" s="154"/>
      <c r="GK33" s="154"/>
      <c r="GL33" s="154"/>
      <c r="GM33" s="154"/>
      <c r="GN33" s="154"/>
      <c r="GO33" s="154"/>
      <c r="GP33" s="154"/>
      <c r="GQ33" s="154"/>
      <c r="GR33" s="154"/>
      <c r="GS33" s="154"/>
      <c r="GT33" s="154"/>
      <c r="GU33" s="154"/>
      <c r="GV33" s="154"/>
      <c r="GW33" s="154"/>
      <c r="GX33" s="154"/>
      <c r="GY33" s="154"/>
      <c r="GZ33" s="154"/>
      <c r="HA33" s="154"/>
      <c r="HB33" s="154"/>
      <c r="HC33" s="154"/>
      <c r="HD33" s="154"/>
      <c r="HE33" s="154"/>
      <c r="HF33" s="154"/>
      <c r="HG33" s="154"/>
      <c r="HH33" s="154"/>
      <c r="HI33" s="154"/>
      <c r="HJ33" s="154"/>
      <c r="HK33" s="154"/>
      <c r="HL33" s="154"/>
      <c r="HM33" s="154"/>
      <c r="HN33" s="154"/>
      <c r="HO33" s="154"/>
      <c r="HP33" s="154"/>
      <c r="HQ33" s="154"/>
      <c r="HR33" s="154"/>
      <c r="HS33" s="154"/>
      <c r="HT33" s="154"/>
      <c r="HU33" s="154"/>
      <c r="HV33" s="154"/>
      <c r="HW33" s="154"/>
      <c r="HX33" s="154"/>
      <c r="HY33" s="154"/>
      <c r="HZ33" s="154"/>
      <c r="IA33" s="154"/>
      <c r="IB33" s="154"/>
      <c r="IC33" s="154"/>
      <c r="ID33" s="154"/>
      <c r="IE33" s="154"/>
      <c r="IF33" s="154"/>
      <c r="IG33" s="154"/>
      <c r="IH33" s="154"/>
      <c r="II33" s="154"/>
      <c r="IJ33" s="154"/>
      <c r="IK33" s="154"/>
      <c r="IL33" s="154"/>
      <c r="IM33" s="154"/>
      <c r="IN33" s="154"/>
      <c r="IO33" s="154"/>
      <c r="IP33" s="154"/>
      <c r="IQ33" s="154"/>
      <c r="IR33" s="154"/>
      <c r="IS33" s="154"/>
      <c r="IT33" s="154"/>
    </row>
    <row r="34" spans="1:252" s="155" customFormat="1" ht="27">
      <c r="A34" s="164">
        <v>25</v>
      </c>
      <c r="B34" s="167" t="s">
        <v>131</v>
      </c>
      <c r="C34" s="166" t="s">
        <v>39</v>
      </c>
      <c r="D34" s="25">
        <v>2</v>
      </c>
      <c r="E34" s="25"/>
      <c r="F34" s="152"/>
      <c r="G34" s="152"/>
      <c r="H34" s="25"/>
      <c r="I34" s="152"/>
      <c r="J34" s="152"/>
      <c r="K34" s="152"/>
      <c r="L34" s="152"/>
      <c r="M34" s="152"/>
      <c r="N34" s="152"/>
      <c r="O34" s="152"/>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row>
    <row r="35" spans="1:255" s="169" customFormat="1" ht="27">
      <c r="A35" s="164">
        <v>26</v>
      </c>
      <c r="B35" s="171" t="s">
        <v>132</v>
      </c>
      <c r="C35" s="166" t="s">
        <v>42</v>
      </c>
      <c r="D35" s="25">
        <f>ROUND(D34*0.25,1)</f>
        <v>0.5</v>
      </c>
      <c r="E35" s="152"/>
      <c r="F35" s="152"/>
      <c r="G35" s="152"/>
      <c r="H35" s="152"/>
      <c r="I35" s="152"/>
      <c r="J35" s="152"/>
      <c r="K35" s="152"/>
      <c r="L35" s="152"/>
      <c r="M35" s="152"/>
      <c r="N35" s="152"/>
      <c r="O35" s="152"/>
      <c r="P35" s="154"/>
      <c r="IO35" s="170"/>
      <c r="IP35" s="170"/>
      <c r="IQ35" s="170"/>
      <c r="IR35" s="170"/>
      <c r="IS35" s="170"/>
      <c r="IT35" s="170"/>
      <c r="IU35" s="170"/>
    </row>
    <row r="36" spans="1:252" s="155" customFormat="1" ht="13.5">
      <c r="A36" s="164">
        <v>27</v>
      </c>
      <c r="B36" s="167" t="s">
        <v>134</v>
      </c>
      <c r="C36" s="166" t="s">
        <v>26</v>
      </c>
      <c r="D36" s="25">
        <v>10</v>
      </c>
      <c r="E36" s="25"/>
      <c r="F36" s="152"/>
      <c r="G36" s="152"/>
      <c r="H36" s="25"/>
      <c r="I36" s="152"/>
      <c r="J36" s="152"/>
      <c r="K36" s="152"/>
      <c r="L36" s="152"/>
      <c r="M36" s="152"/>
      <c r="N36" s="152"/>
      <c r="O36" s="152"/>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4"/>
      <c r="GA36" s="154"/>
      <c r="GB36" s="154"/>
      <c r="GC36" s="154"/>
      <c r="GD36" s="154"/>
      <c r="GE36" s="154"/>
      <c r="GF36" s="154"/>
      <c r="GG36" s="154"/>
      <c r="GH36" s="154"/>
      <c r="GI36" s="154"/>
      <c r="GJ36" s="154"/>
      <c r="GK36" s="154"/>
      <c r="GL36" s="154"/>
      <c r="GM36" s="154"/>
      <c r="GN36" s="154"/>
      <c r="GO36" s="154"/>
      <c r="GP36" s="154"/>
      <c r="GQ36" s="154"/>
      <c r="GR36" s="154"/>
      <c r="GS36" s="154"/>
      <c r="GT36" s="154"/>
      <c r="GU36" s="154"/>
      <c r="GV36" s="154"/>
      <c r="GW36" s="154"/>
      <c r="GX36" s="154"/>
      <c r="GY36" s="154"/>
      <c r="GZ36" s="154"/>
      <c r="HA36" s="154"/>
      <c r="HB36" s="154"/>
      <c r="HC36" s="154"/>
      <c r="HD36" s="154"/>
      <c r="HE36" s="154"/>
      <c r="HF36" s="154"/>
      <c r="HG36" s="154"/>
      <c r="HH36" s="154"/>
      <c r="HI36" s="154"/>
      <c r="HJ36" s="154"/>
      <c r="HK36" s="154"/>
      <c r="HL36" s="154"/>
      <c r="HM36" s="154"/>
      <c r="HN36" s="154"/>
      <c r="HO36" s="154"/>
      <c r="HP36" s="154"/>
      <c r="HQ36" s="154"/>
      <c r="HR36" s="154"/>
      <c r="HS36" s="154"/>
      <c r="HT36" s="154"/>
      <c r="HU36" s="154"/>
      <c r="HV36" s="154"/>
      <c r="HW36" s="154"/>
      <c r="HX36" s="154"/>
      <c r="HY36" s="154"/>
      <c r="HZ36" s="154"/>
      <c r="IA36" s="154"/>
      <c r="IB36" s="154"/>
      <c r="IC36" s="154"/>
      <c r="ID36" s="154"/>
      <c r="IE36" s="154"/>
      <c r="IF36" s="154"/>
      <c r="IG36" s="154"/>
      <c r="IH36" s="154"/>
      <c r="II36" s="154"/>
      <c r="IJ36" s="154"/>
      <c r="IK36" s="154"/>
      <c r="IL36" s="154"/>
      <c r="IM36" s="154"/>
      <c r="IN36" s="154"/>
      <c r="IO36" s="154"/>
      <c r="IP36" s="154"/>
      <c r="IQ36" s="154"/>
      <c r="IR36" s="154"/>
    </row>
    <row r="37" spans="1:255" s="169" customFormat="1" ht="27">
      <c r="A37" s="164">
        <v>28</v>
      </c>
      <c r="B37" s="171" t="s">
        <v>132</v>
      </c>
      <c r="C37" s="166" t="s">
        <v>42</v>
      </c>
      <c r="D37" s="25">
        <f>ROUND(D36*0.03,1)</f>
        <v>0.3</v>
      </c>
      <c r="E37" s="152"/>
      <c r="F37" s="152"/>
      <c r="G37" s="152"/>
      <c r="H37" s="152"/>
      <c r="I37" s="152"/>
      <c r="J37" s="152"/>
      <c r="K37" s="152"/>
      <c r="L37" s="152"/>
      <c r="M37" s="152"/>
      <c r="N37" s="152"/>
      <c r="O37" s="152"/>
      <c r="P37" s="154"/>
      <c r="IO37" s="170"/>
      <c r="IP37" s="170"/>
      <c r="IQ37" s="170"/>
      <c r="IR37" s="170"/>
      <c r="IS37" s="170"/>
      <c r="IT37" s="170"/>
      <c r="IU37" s="170"/>
    </row>
    <row r="38" spans="1:255" s="169" customFormat="1" ht="14.25">
      <c r="A38" s="164">
        <v>29</v>
      </c>
      <c r="B38" s="192" t="s">
        <v>48</v>
      </c>
      <c r="C38" s="20"/>
      <c r="D38" s="24"/>
      <c r="E38" s="152"/>
      <c r="F38" s="152"/>
      <c r="G38" s="152"/>
      <c r="H38" s="152"/>
      <c r="I38" s="152"/>
      <c r="J38" s="152"/>
      <c r="K38" s="152"/>
      <c r="L38" s="152"/>
      <c r="M38" s="152"/>
      <c r="N38" s="152"/>
      <c r="O38" s="152"/>
      <c r="P38" s="154"/>
      <c r="IO38" s="170"/>
      <c r="IP38" s="170"/>
      <c r="IQ38" s="170"/>
      <c r="IR38" s="170"/>
      <c r="IS38" s="170"/>
      <c r="IT38" s="170"/>
      <c r="IU38" s="170"/>
    </row>
    <row r="39" spans="1:254" s="155" customFormat="1" ht="27">
      <c r="A39" s="164">
        <v>30</v>
      </c>
      <c r="B39" s="167" t="s">
        <v>222</v>
      </c>
      <c r="C39" s="166" t="s">
        <v>110</v>
      </c>
      <c r="D39" s="25">
        <f>D10</f>
        <v>30</v>
      </c>
      <c r="E39" s="152"/>
      <c r="F39" s="152"/>
      <c r="G39" s="152"/>
      <c r="H39" s="152"/>
      <c r="I39" s="152"/>
      <c r="J39" s="152"/>
      <c r="K39" s="152"/>
      <c r="L39" s="152"/>
      <c r="M39" s="152"/>
      <c r="N39" s="152"/>
      <c r="O39" s="152"/>
      <c r="P39" s="154"/>
      <c r="Q39" s="154"/>
      <c r="R39" s="154" t="s">
        <v>87</v>
      </c>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4"/>
      <c r="EN39" s="154"/>
      <c r="EO39" s="154"/>
      <c r="EP39" s="154"/>
      <c r="EQ39" s="154"/>
      <c r="ER39" s="154"/>
      <c r="ES39" s="154"/>
      <c r="ET39" s="154"/>
      <c r="EU39" s="154"/>
      <c r="EV39" s="154"/>
      <c r="EW39" s="154"/>
      <c r="EX39" s="154"/>
      <c r="EY39" s="154"/>
      <c r="EZ39" s="154"/>
      <c r="FA39" s="154"/>
      <c r="FB39" s="154"/>
      <c r="FC39" s="154"/>
      <c r="FD39" s="154"/>
      <c r="FE39" s="154"/>
      <c r="FF39" s="154"/>
      <c r="FG39" s="154"/>
      <c r="FH39" s="154"/>
      <c r="FI39" s="154"/>
      <c r="FJ39" s="154"/>
      <c r="FK39" s="154"/>
      <c r="FL39" s="154"/>
      <c r="FM39" s="154"/>
      <c r="FN39" s="154"/>
      <c r="FO39" s="154"/>
      <c r="FP39" s="154"/>
      <c r="FQ39" s="154"/>
      <c r="FR39" s="154"/>
      <c r="FS39" s="154"/>
      <c r="FT39" s="154"/>
      <c r="FU39" s="154"/>
      <c r="FV39" s="154"/>
      <c r="FW39" s="154"/>
      <c r="FX39" s="154"/>
      <c r="FY39" s="154"/>
      <c r="FZ39" s="154"/>
      <c r="GA39" s="154"/>
      <c r="GB39" s="154"/>
      <c r="GC39" s="154"/>
      <c r="GD39" s="154"/>
      <c r="GE39" s="154"/>
      <c r="GF39" s="154"/>
      <c r="GG39" s="154"/>
      <c r="GH39" s="154"/>
      <c r="GI39" s="154"/>
      <c r="GJ39" s="154"/>
      <c r="GK39" s="154"/>
      <c r="GL39" s="154"/>
      <c r="GM39" s="154"/>
      <c r="GN39" s="154"/>
      <c r="GO39" s="154"/>
      <c r="GP39" s="154"/>
      <c r="GQ39" s="154"/>
      <c r="GR39" s="154"/>
      <c r="GS39" s="154"/>
      <c r="GT39" s="154"/>
      <c r="GU39" s="154"/>
      <c r="GV39" s="154"/>
      <c r="GW39" s="154"/>
      <c r="GX39" s="154"/>
      <c r="GY39" s="154"/>
      <c r="GZ39" s="154"/>
      <c r="HA39" s="154"/>
      <c r="HB39" s="154"/>
      <c r="HC39" s="154"/>
      <c r="HD39" s="154"/>
      <c r="HE39" s="154"/>
      <c r="HF39" s="154"/>
      <c r="HG39" s="154"/>
      <c r="HH39" s="154"/>
      <c r="HI39" s="154"/>
      <c r="HJ39" s="154"/>
      <c r="HK39" s="154"/>
      <c r="HL39" s="154"/>
      <c r="HM39" s="154"/>
      <c r="HN39" s="154"/>
      <c r="HO39" s="154"/>
      <c r="HP39" s="154"/>
      <c r="HQ39" s="154"/>
      <c r="HR39" s="154"/>
      <c r="HS39" s="154"/>
      <c r="HT39" s="154"/>
      <c r="HU39" s="154"/>
      <c r="HV39" s="154"/>
      <c r="HW39" s="154"/>
      <c r="HX39" s="154"/>
      <c r="HY39" s="154"/>
      <c r="HZ39" s="154"/>
      <c r="IA39" s="154"/>
      <c r="IB39" s="154"/>
      <c r="IC39" s="154"/>
      <c r="ID39" s="154"/>
      <c r="IE39" s="154"/>
      <c r="IF39" s="154"/>
      <c r="IG39" s="154"/>
      <c r="IH39" s="154"/>
      <c r="II39" s="154"/>
      <c r="IJ39" s="154"/>
      <c r="IK39" s="154"/>
      <c r="IL39" s="154"/>
      <c r="IM39" s="154"/>
      <c r="IN39" s="154"/>
      <c r="IO39" s="154"/>
      <c r="IP39" s="154"/>
      <c r="IQ39" s="154"/>
      <c r="IR39" s="154"/>
      <c r="IS39" s="154"/>
      <c r="IT39" s="154"/>
    </row>
    <row r="40" spans="1:254" s="155" customFormat="1" ht="25.5">
      <c r="A40" s="164">
        <v>31</v>
      </c>
      <c r="B40" s="172" t="s">
        <v>223</v>
      </c>
      <c r="C40" s="166" t="s">
        <v>110</v>
      </c>
      <c r="D40" s="25">
        <f>D39*1.1</f>
        <v>33</v>
      </c>
      <c r="E40" s="152"/>
      <c r="F40" s="152"/>
      <c r="G40" s="152"/>
      <c r="H40" s="152"/>
      <c r="I40" s="152"/>
      <c r="J40" s="152"/>
      <c r="K40" s="152"/>
      <c r="L40" s="152"/>
      <c r="M40" s="152"/>
      <c r="N40" s="152"/>
      <c r="O40" s="152"/>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4"/>
      <c r="FK40" s="154"/>
      <c r="FL40" s="154"/>
      <c r="FM40" s="154"/>
      <c r="FN40" s="154"/>
      <c r="FO40" s="154"/>
      <c r="FP40" s="154"/>
      <c r="FQ40" s="154"/>
      <c r="FR40" s="154"/>
      <c r="FS40" s="154"/>
      <c r="FT40" s="154"/>
      <c r="FU40" s="154"/>
      <c r="FV40" s="154"/>
      <c r="FW40" s="154"/>
      <c r="FX40" s="154"/>
      <c r="FY40" s="154"/>
      <c r="FZ40" s="154"/>
      <c r="GA40" s="154"/>
      <c r="GB40" s="154"/>
      <c r="GC40" s="154"/>
      <c r="GD40" s="154"/>
      <c r="GE40" s="154"/>
      <c r="GF40" s="154"/>
      <c r="GG40" s="154"/>
      <c r="GH40" s="154"/>
      <c r="GI40" s="154"/>
      <c r="GJ40" s="154"/>
      <c r="GK40" s="154"/>
      <c r="GL40" s="154"/>
      <c r="GM40" s="154"/>
      <c r="GN40" s="154"/>
      <c r="GO40" s="154"/>
      <c r="GP40" s="154"/>
      <c r="GQ40" s="154"/>
      <c r="GR40" s="154"/>
      <c r="GS40" s="154"/>
      <c r="GT40" s="154"/>
      <c r="GU40" s="154"/>
      <c r="GV40" s="154"/>
      <c r="GW40" s="154"/>
      <c r="GX40" s="154"/>
      <c r="GY40" s="154"/>
      <c r="GZ40" s="154"/>
      <c r="HA40" s="154"/>
      <c r="HB40" s="154"/>
      <c r="HC40" s="154"/>
      <c r="HD40" s="154"/>
      <c r="HE40" s="154"/>
      <c r="HF40" s="154"/>
      <c r="HG40" s="154"/>
      <c r="HH40" s="154"/>
      <c r="HI40" s="154"/>
      <c r="HJ40" s="154"/>
      <c r="HK40" s="154"/>
      <c r="HL40" s="154"/>
      <c r="HM40" s="154"/>
      <c r="HN40" s="154"/>
      <c r="HO40" s="154"/>
      <c r="HP40" s="154"/>
      <c r="HQ40" s="154"/>
      <c r="HR40" s="154"/>
      <c r="HS40" s="154"/>
      <c r="HT40" s="154"/>
      <c r="HU40" s="154"/>
      <c r="HV40" s="154"/>
      <c r="HW40" s="154"/>
      <c r="HX40" s="154"/>
      <c r="HY40" s="154"/>
      <c r="HZ40" s="154"/>
      <c r="IA40" s="154"/>
      <c r="IB40" s="154"/>
      <c r="IC40" s="154"/>
      <c r="ID40" s="154"/>
      <c r="IE40" s="154"/>
      <c r="IF40" s="154"/>
      <c r="IG40" s="154"/>
      <c r="IH40" s="154"/>
      <c r="II40" s="154"/>
      <c r="IJ40" s="154"/>
      <c r="IK40" s="154"/>
      <c r="IL40" s="154"/>
      <c r="IM40" s="154"/>
      <c r="IN40" s="154"/>
      <c r="IO40" s="154"/>
      <c r="IP40" s="154"/>
      <c r="IQ40" s="154"/>
      <c r="IR40" s="154"/>
      <c r="IS40" s="154"/>
      <c r="IT40" s="154"/>
    </row>
    <row r="41" spans="1:254" s="155" customFormat="1" ht="38.25">
      <c r="A41" s="164">
        <v>32</v>
      </c>
      <c r="B41" s="172" t="s">
        <v>224</v>
      </c>
      <c r="C41" s="166" t="s">
        <v>42</v>
      </c>
      <c r="D41" s="25">
        <v>7.5</v>
      </c>
      <c r="E41" s="152"/>
      <c r="F41" s="152"/>
      <c r="G41" s="152"/>
      <c r="H41" s="152"/>
      <c r="I41" s="152"/>
      <c r="J41" s="152"/>
      <c r="K41" s="152"/>
      <c r="L41" s="152"/>
      <c r="M41" s="152"/>
      <c r="N41" s="152"/>
      <c r="O41" s="152"/>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4"/>
      <c r="GK41" s="154"/>
      <c r="GL41" s="154"/>
      <c r="GM41" s="154"/>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4"/>
      <c r="IN41" s="154"/>
      <c r="IO41" s="154"/>
      <c r="IP41" s="154"/>
      <c r="IQ41" s="154"/>
      <c r="IR41" s="154"/>
      <c r="IS41" s="154"/>
      <c r="IT41" s="154"/>
    </row>
    <row r="42" spans="1:255" s="169" customFormat="1" ht="54">
      <c r="A42" s="164">
        <v>33</v>
      </c>
      <c r="B42" s="173" t="s">
        <v>138</v>
      </c>
      <c r="C42" s="166" t="s">
        <v>26</v>
      </c>
      <c r="D42" s="25">
        <f>D11</f>
        <v>24</v>
      </c>
      <c r="E42" s="152"/>
      <c r="F42" s="152"/>
      <c r="G42" s="152"/>
      <c r="H42" s="152"/>
      <c r="I42" s="152"/>
      <c r="J42" s="152"/>
      <c r="K42" s="152"/>
      <c r="L42" s="152"/>
      <c r="M42" s="152"/>
      <c r="N42" s="152"/>
      <c r="O42" s="152"/>
      <c r="P42" s="154"/>
      <c r="IO42" s="170"/>
      <c r="IP42" s="170"/>
      <c r="IQ42" s="170"/>
      <c r="IR42" s="170"/>
      <c r="IS42" s="170"/>
      <c r="IT42" s="170"/>
      <c r="IU42" s="170"/>
    </row>
    <row r="43" spans="1:255" s="169" customFormat="1" ht="14.25">
      <c r="A43" s="164">
        <v>34</v>
      </c>
      <c r="B43" s="190" t="s">
        <v>56</v>
      </c>
      <c r="C43" s="20"/>
      <c r="D43" s="24"/>
      <c r="E43" s="152"/>
      <c r="F43" s="152"/>
      <c r="G43" s="152"/>
      <c r="H43" s="152"/>
      <c r="I43" s="152"/>
      <c r="J43" s="152"/>
      <c r="K43" s="152"/>
      <c r="L43" s="152"/>
      <c r="M43" s="152"/>
      <c r="N43" s="152"/>
      <c r="O43" s="152"/>
      <c r="P43" s="154"/>
      <c r="IO43" s="170"/>
      <c r="IP43" s="170"/>
      <c r="IQ43" s="170"/>
      <c r="IR43" s="170"/>
      <c r="IS43" s="170"/>
      <c r="IT43" s="170"/>
      <c r="IU43" s="170"/>
    </row>
    <row r="44" spans="1:252" s="155" customFormat="1" ht="40.5">
      <c r="A44" s="164">
        <v>35</v>
      </c>
      <c r="B44" s="167" t="s">
        <v>139</v>
      </c>
      <c r="C44" s="166" t="s">
        <v>110</v>
      </c>
      <c r="D44" s="25">
        <v>3.2</v>
      </c>
      <c r="E44" s="25"/>
      <c r="F44" s="152"/>
      <c r="G44" s="152"/>
      <c r="H44" s="25"/>
      <c r="I44" s="152"/>
      <c r="J44" s="152"/>
      <c r="K44" s="152"/>
      <c r="L44" s="152"/>
      <c r="M44" s="152"/>
      <c r="N44" s="152"/>
      <c r="O44" s="152"/>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c r="GS44" s="154"/>
      <c r="GT44" s="154"/>
      <c r="GU44" s="154"/>
      <c r="GV44" s="154"/>
      <c r="GW44" s="154"/>
      <c r="GX44" s="154"/>
      <c r="GY44" s="154"/>
      <c r="GZ44" s="154"/>
      <c r="HA44" s="154"/>
      <c r="HB44" s="154"/>
      <c r="HC44" s="154"/>
      <c r="HD44" s="154"/>
      <c r="HE44" s="154"/>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154"/>
      <c r="IF44" s="154"/>
      <c r="IG44" s="154"/>
      <c r="IH44" s="154"/>
      <c r="II44" s="154"/>
      <c r="IJ44" s="154"/>
      <c r="IK44" s="154"/>
      <c r="IL44" s="154"/>
      <c r="IM44" s="154"/>
      <c r="IN44" s="154"/>
      <c r="IO44" s="154"/>
      <c r="IP44" s="154"/>
      <c r="IQ44" s="154"/>
      <c r="IR44" s="154"/>
    </row>
    <row r="45" spans="1:255" s="169" customFormat="1" ht="25.5">
      <c r="A45" s="164">
        <v>36</v>
      </c>
      <c r="B45" s="172" t="s">
        <v>225</v>
      </c>
      <c r="C45" s="20" t="s">
        <v>43</v>
      </c>
      <c r="D45" s="24">
        <f>ROUND(D44*0.5,2)</f>
        <v>1.6</v>
      </c>
      <c r="E45" s="152"/>
      <c r="F45" s="152"/>
      <c r="G45" s="152"/>
      <c r="H45" s="152"/>
      <c r="I45" s="152"/>
      <c r="J45" s="152"/>
      <c r="K45" s="152"/>
      <c r="L45" s="152"/>
      <c r="M45" s="152"/>
      <c r="N45" s="152"/>
      <c r="O45" s="152"/>
      <c r="P45" s="154"/>
      <c r="IO45" s="170"/>
      <c r="IP45" s="170"/>
      <c r="IQ45" s="170"/>
      <c r="IR45" s="170"/>
      <c r="IS45" s="170"/>
      <c r="IT45" s="170"/>
      <c r="IU45" s="170"/>
    </row>
    <row r="46" spans="1:255" s="169" customFormat="1" ht="25.5">
      <c r="A46" s="164">
        <v>37</v>
      </c>
      <c r="B46" s="172" t="s">
        <v>226</v>
      </c>
      <c r="C46" s="20" t="s">
        <v>42</v>
      </c>
      <c r="D46" s="24">
        <f>ROUND(D44*0.2,2)</f>
        <v>0.64</v>
      </c>
      <c r="E46" s="152"/>
      <c r="F46" s="152"/>
      <c r="G46" s="152"/>
      <c r="H46" s="152"/>
      <c r="I46" s="152"/>
      <c r="J46" s="152"/>
      <c r="K46" s="152"/>
      <c r="L46" s="152"/>
      <c r="M46" s="152"/>
      <c r="N46" s="152"/>
      <c r="O46" s="152"/>
      <c r="P46" s="154"/>
      <c r="IO46" s="170"/>
      <c r="IP46" s="170"/>
      <c r="IQ46" s="170"/>
      <c r="IR46" s="170"/>
      <c r="IS46" s="170"/>
      <c r="IT46" s="170"/>
      <c r="IU46" s="170"/>
    </row>
    <row r="47" spans="1:254" s="155" customFormat="1" ht="13.5">
      <c r="A47" s="164">
        <v>38</v>
      </c>
      <c r="B47" s="172" t="s">
        <v>227</v>
      </c>
      <c r="C47" s="166" t="s">
        <v>110</v>
      </c>
      <c r="D47" s="24">
        <f>ROUND(D44*0.03,2)</f>
        <v>0.1</v>
      </c>
      <c r="E47" s="25"/>
      <c r="F47" s="152"/>
      <c r="G47" s="152"/>
      <c r="H47" s="25"/>
      <c r="I47" s="152"/>
      <c r="J47" s="152"/>
      <c r="K47" s="152"/>
      <c r="L47" s="152"/>
      <c r="M47" s="152"/>
      <c r="N47" s="152"/>
      <c r="O47" s="152"/>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54"/>
      <c r="IH47" s="154"/>
      <c r="II47" s="154"/>
      <c r="IJ47" s="154"/>
      <c r="IK47" s="154"/>
      <c r="IL47" s="154"/>
      <c r="IM47" s="154"/>
      <c r="IN47" s="154"/>
      <c r="IO47" s="154"/>
      <c r="IP47" s="154"/>
      <c r="IQ47" s="154"/>
      <c r="IR47" s="154"/>
      <c r="IS47" s="154"/>
      <c r="IT47" s="154"/>
    </row>
    <row r="48" spans="1:16" s="175" customFormat="1" ht="15" customHeight="1">
      <c r="A48" s="164">
        <v>39</v>
      </c>
      <c r="B48" s="234" t="s">
        <v>67</v>
      </c>
      <c r="C48" s="45"/>
      <c r="D48" s="22"/>
      <c r="E48" s="46"/>
      <c r="F48" s="152"/>
      <c r="G48" s="152"/>
      <c r="H48" s="46"/>
      <c r="I48" s="152"/>
      <c r="J48" s="152"/>
      <c r="K48" s="152"/>
      <c r="L48" s="152"/>
      <c r="M48" s="152"/>
      <c r="N48" s="152"/>
      <c r="O48" s="152"/>
      <c r="P48" s="154"/>
    </row>
    <row r="49" spans="1:254" s="155" customFormat="1" ht="54">
      <c r="A49" s="164">
        <v>40</v>
      </c>
      <c r="B49" s="167" t="s">
        <v>141</v>
      </c>
      <c r="C49" s="166" t="s">
        <v>39</v>
      </c>
      <c r="D49" s="25">
        <v>4</v>
      </c>
      <c r="E49" s="23"/>
      <c r="F49" s="152"/>
      <c r="G49" s="152"/>
      <c r="H49" s="21"/>
      <c r="I49" s="152"/>
      <c r="J49" s="152"/>
      <c r="K49" s="152"/>
      <c r="L49" s="152"/>
      <c r="M49" s="152"/>
      <c r="N49" s="152"/>
      <c r="O49" s="152"/>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4"/>
      <c r="EN49" s="154"/>
      <c r="EO49" s="154"/>
      <c r="EP49" s="154"/>
      <c r="EQ49" s="154"/>
      <c r="ER49" s="154"/>
      <c r="ES49" s="154"/>
      <c r="ET49" s="154"/>
      <c r="EU49" s="154"/>
      <c r="EV49" s="154"/>
      <c r="EW49" s="154"/>
      <c r="EX49" s="154"/>
      <c r="EY49" s="154"/>
      <c r="EZ49" s="154"/>
      <c r="FA49" s="154"/>
      <c r="FB49" s="154"/>
      <c r="FC49" s="154"/>
      <c r="FD49" s="154"/>
      <c r="FE49" s="154"/>
      <c r="FF49" s="154"/>
      <c r="FG49" s="154"/>
      <c r="FH49" s="154"/>
      <c r="FI49" s="154"/>
      <c r="FJ49" s="154"/>
      <c r="FK49" s="154"/>
      <c r="FL49" s="154"/>
      <c r="FM49" s="154"/>
      <c r="FN49" s="154"/>
      <c r="FO49" s="154"/>
      <c r="FP49" s="154"/>
      <c r="FQ49" s="154"/>
      <c r="FR49" s="154"/>
      <c r="FS49" s="154"/>
      <c r="FT49" s="154"/>
      <c r="FU49" s="154"/>
      <c r="FV49" s="154"/>
      <c r="FW49" s="154"/>
      <c r="FX49" s="154"/>
      <c r="FY49" s="154"/>
      <c r="FZ49" s="154"/>
      <c r="GA49" s="154"/>
      <c r="GB49" s="154"/>
      <c r="GC49" s="154"/>
      <c r="GD49" s="154"/>
      <c r="GE49" s="154"/>
      <c r="GF49" s="154"/>
      <c r="GG49" s="154"/>
      <c r="GH49" s="154"/>
      <c r="GI49" s="154"/>
      <c r="GJ49" s="154"/>
      <c r="GK49" s="154"/>
      <c r="GL49" s="154"/>
      <c r="GM49" s="154"/>
      <c r="GN49" s="154"/>
      <c r="GO49" s="154"/>
      <c r="GP49" s="154"/>
      <c r="GQ49" s="154"/>
      <c r="GR49" s="154"/>
      <c r="GS49" s="154"/>
      <c r="GT49" s="154"/>
      <c r="GU49" s="154"/>
      <c r="GV49" s="154"/>
      <c r="GW49" s="154"/>
      <c r="GX49" s="154"/>
      <c r="GY49" s="154"/>
      <c r="GZ49" s="154"/>
      <c r="HA49" s="154"/>
      <c r="HB49" s="154"/>
      <c r="HC49" s="154"/>
      <c r="HD49" s="154"/>
      <c r="HE49" s="154"/>
      <c r="HF49" s="154"/>
      <c r="HG49" s="154"/>
      <c r="HH49" s="154"/>
      <c r="HI49" s="154"/>
      <c r="HJ49" s="154"/>
      <c r="HK49" s="154"/>
      <c r="HL49" s="154"/>
      <c r="HM49" s="154"/>
      <c r="HN49" s="154"/>
      <c r="HO49" s="154"/>
      <c r="HP49" s="154"/>
      <c r="HQ49" s="154"/>
      <c r="HR49" s="154"/>
      <c r="HS49" s="154"/>
      <c r="HT49" s="154"/>
      <c r="HU49" s="154"/>
      <c r="HV49" s="154"/>
      <c r="HW49" s="154"/>
      <c r="HX49" s="154"/>
      <c r="HY49" s="154"/>
      <c r="HZ49" s="154"/>
      <c r="IA49" s="154"/>
      <c r="IB49" s="154"/>
      <c r="IC49" s="154"/>
      <c r="ID49" s="154"/>
      <c r="IE49" s="154"/>
      <c r="IF49" s="154"/>
      <c r="IG49" s="154"/>
      <c r="IH49" s="154"/>
      <c r="II49" s="154"/>
      <c r="IJ49" s="154"/>
      <c r="IK49" s="154"/>
      <c r="IL49" s="154"/>
      <c r="IM49" s="154"/>
      <c r="IN49" s="154"/>
      <c r="IO49" s="154"/>
      <c r="IP49" s="154"/>
      <c r="IQ49" s="154"/>
      <c r="IR49" s="154"/>
      <c r="IS49" s="154"/>
      <c r="IT49" s="154"/>
    </row>
    <row r="50" spans="1:255" s="169" customFormat="1" ht="27">
      <c r="A50" s="164">
        <v>41</v>
      </c>
      <c r="B50" s="167" t="s">
        <v>142</v>
      </c>
      <c r="C50" s="166" t="s">
        <v>39</v>
      </c>
      <c r="D50" s="25">
        <v>1</v>
      </c>
      <c r="E50" s="152"/>
      <c r="F50" s="152"/>
      <c r="G50" s="152"/>
      <c r="H50" s="152"/>
      <c r="I50" s="152"/>
      <c r="J50" s="152"/>
      <c r="K50" s="152"/>
      <c r="L50" s="152"/>
      <c r="M50" s="152"/>
      <c r="N50" s="152"/>
      <c r="O50" s="152"/>
      <c r="P50" s="154"/>
      <c r="IO50" s="170"/>
      <c r="IP50" s="170"/>
      <c r="IQ50" s="170"/>
      <c r="IR50" s="170"/>
      <c r="IS50" s="170"/>
      <c r="IT50" s="170"/>
      <c r="IU50" s="170"/>
    </row>
    <row r="51" spans="1:255" s="169" customFormat="1" ht="13.5">
      <c r="A51" s="164">
        <v>42</v>
      </c>
      <c r="B51" s="174" t="s">
        <v>50</v>
      </c>
      <c r="C51" s="166"/>
      <c r="D51" s="25"/>
      <c r="E51" s="152"/>
      <c r="F51" s="152"/>
      <c r="G51" s="152"/>
      <c r="H51" s="152"/>
      <c r="I51" s="152"/>
      <c r="J51" s="152"/>
      <c r="K51" s="152"/>
      <c r="L51" s="152"/>
      <c r="M51" s="152"/>
      <c r="N51" s="152"/>
      <c r="O51" s="152"/>
      <c r="P51" s="154"/>
      <c r="IO51" s="170"/>
      <c r="IP51" s="170"/>
      <c r="IQ51" s="170"/>
      <c r="IR51" s="170"/>
      <c r="IS51" s="170"/>
      <c r="IT51" s="170"/>
      <c r="IU51" s="170"/>
    </row>
    <row r="52" spans="1:255" s="169" customFormat="1" ht="40.5">
      <c r="A52" s="164">
        <v>43</v>
      </c>
      <c r="B52" s="167" t="s">
        <v>146</v>
      </c>
      <c r="C52" s="20" t="s">
        <v>39</v>
      </c>
      <c r="D52" s="179">
        <v>2</v>
      </c>
      <c r="E52" s="152"/>
      <c r="F52" s="152"/>
      <c r="G52" s="152"/>
      <c r="H52" s="152"/>
      <c r="I52" s="152"/>
      <c r="J52" s="152"/>
      <c r="K52" s="152"/>
      <c r="L52" s="152"/>
      <c r="M52" s="152"/>
      <c r="N52" s="152"/>
      <c r="O52" s="152"/>
      <c r="P52" s="154"/>
      <c r="IO52" s="170"/>
      <c r="IP52" s="170"/>
      <c r="IQ52" s="170"/>
      <c r="IR52" s="170"/>
      <c r="IS52" s="170"/>
      <c r="IT52" s="170"/>
      <c r="IU52" s="170"/>
    </row>
    <row r="53" spans="1:255" s="169" customFormat="1" ht="27">
      <c r="A53" s="164">
        <v>44</v>
      </c>
      <c r="B53" s="180" t="s">
        <v>147</v>
      </c>
      <c r="C53" s="20" t="s">
        <v>110</v>
      </c>
      <c r="D53" s="24">
        <v>30</v>
      </c>
      <c r="E53" s="157"/>
      <c r="F53" s="152"/>
      <c r="G53" s="152"/>
      <c r="H53" s="152"/>
      <c r="I53" s="152"/>
      <c r="J53" s="152"/>
      <c r="K53" s="152"/>
      <c r="L53" s="152"/>
      <c r="M53" s="152"/>
      <c r="N53" s="152"/>
      <c r="O53" s="152"/>
      <c r="P53" s="154"/>
      <c r="IO53" s="170"/>
      <c r="IP53" s="170"/>
      <c r="IQ53" s="170"/>
      <c r="IR53" s="170"/>
      <c r="IS53" s="170"/>
      <c r="IT53" s="170"/>
      <c r="IU53" s="170"/>
    </row>
    <row r="54" spans="1:15" ht="25.5">
      <c r="A54" s="80"/>
      <c r="B54" s="139" t="s">
        <v>41</v>
      </c>
      <c r="C54" s="140"/>
      <c r="D54" s="141"/>
      <c r="E54" s="17"/>
      <c r="F54" s="17"/>
      <c r="G54" s="17"/>
      <c r="H54" s="17"/>
      <c r="I54" s="17"/>
      <c r="J54" s="41"/>
      <c r="K54" s="142"/>
      <c r="L54" s="142"/>
      <c r="M54" s="142"/>
      <c r="N54" s="142"/>
      <c r="O54" s="142"/>
    </row>
    <row r="55" spans="1:15" s="55" customFormat="1" ht="13.5">
      <c r="A55" s="74"/>
      <c r="B55" s="74" t="s">
        <v>20</v>
      </c>
      <c r="C55" s="129" t="s">
        <v>330</v>
      </c>
      <c r="D55" s="75"/>
      <c r="E55" s="76"/>
      <c r="F55" s="76"/>
      <c r="G55" s="76"/>
      <c r="H55" s="76"/>
      <c r="I55" s="70"/>
      <c r="J55" s="70"/>
      <c r="K55" s="70"/>
      <c r="L55" s="70"/>
      <c r="M55" s="70"/>
      <c r="N55" s="70"/>
      <c r="O55" s="75"/>
    </row>
    <row r="56" spans="1:15" s="55" customFormat="1" ht="13.5">
      <c r="A56" s="74"/>
      <c r="B56" s="74" t="s">
        <v>21</v>
      </c>
      <c r="C56" s="129" t="s">
        <v>330</v>
      </c>
      <c r="D56" s="75"/>
      <c r="E56" s="74"/>
      <c r="F56" s="74"/>
      <c r="G56" s="74"/>
      <c r="H56" s="74"/>
      <c r="I56" s="70"/>
      <c r="J56" s="70"/>
      <c r="K56" s="70"/>
      <c r="L56" s="70"/>
      <c r="M56" s="70"/>
      <c r="N56" s="70"/>
      <c r="O56" s="75"/>
    </row>
    <row r="57" spans="1:15" s="55" customFormat="1" ht="13.5">
      <c r="A57" s="77"/>
      <c r="B57" s="77" t="s">
        <v>40</v>
      </c>
      <c r="C57" s="76"/>
      <c r="D57" s="78"/>
      <c r="E57" s="74"/>
      <c r="F57" s="74"/>
      <c r="G57" s="74"/>
      <c r="H57" s="74"/>
      <c r="I57" s="70"/>
      <c r="J57" s="70"/>
      <c r="K57" s="70"/>
      <c r="L57" s="70"/>
      <c r="M57" s="70"/>
      <c r="N57" s="70"/>
      <c r="O57" s="79"/>
    </row>
    <row r="58" spans="1:248" ht="12.75" customHeight="1">
      <c r="A58" s="80"/>
      <c r="B58" s="81" t="s">
        <v>108</v>
      </c>
      <c r="C58" s="82">
        <v>0.21</v>
      </c>
      <c r="D58" s="83"/>
      <c r="E58" s="67"/>
      <c r="F58" s="67"/>
      <c r="G58" s="67"/>
      <c r="H58" s="67"/>
      <c r="I58" s="67"/>
      <c r="J58" s="84"/>
      <c r="K58" s="85"/>
      <c r="L58" s="67"/>
      <c r="M58" s="66"/>
      <c r="N58" s="67"/>
      <c r="O58" s="25"/>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row>
    <row r="59" spans="1:248" ht="12.75" customHeight="1">
      <c r="A59" s="80"/>
      <c r="B59" s="86" t="s">
        <v>4</v>
      </c>
      <c r="C59" s="67"/>
      <c r="D59" s="83"/>
      <c r="E59" s="67"/>
      <c r="F59" s="67"/>
      <c r="G59" s="67"/>
      <c r="H59" s="67"/>
      <c r="I59" s="67"/>
      <c r="J59" s="84"/>
      <c r="K59" s="85"/>
      <c r="L59" s="67"/>
      <c r="M59" s="66"/>
      <c r="N59" s="67"/>
      <c r="O59" s="87"/>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row>
    <row r="60" spans="1:248" ht="15" customHeight="1">
      <c r="A60" s="143"/>
      <c r="B60" s="144"/>
      <c r="C60" s="145"/>
      <c r="D60" s="146"/>
      <c r="E60" s="147"/>
      <c r="F60" s="135"/>
      <c r="G60" s="15"/>
      <c r="H60" s="147"/>
      <c r="I60" s="147"/>
      <c r="J60" s="147"/>
      <c r="K60" s="147"/>
      <c r="L60" s="147"/>
      <c r="M60" s="147"/>
      <c r="N60" s="147"/>
      <c r="O60" s="147"/>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row>
    <row r="61" spans="1:248" ht="14.25">
      <c r="A61" s="143"/>
      <c r="D61" s="148"/>
      <c r="F61" s="135"/>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row>
    <row r="62" ht="14.25">
      <c r="B62" s="265" t="s">
        <v>333</v>
      </c>
    </row>
    <row r="63" ht="14.25">
      <c r="B63" s="265"/>
    </row>
    <row r="64" ht="14.25">
      <c r="B64" s="265"/>
    </row>
    <row r="65" ht="14.25">
      <c r="B65" s="265"/>
    </row>
    <row r="66" ht="14.25">
      <c r="B66" s="265"/>
    </row>
    <row r="67" ht="14.25">
      <c r="B67" s="265" t="s">
        <v>334</v>
      </c>
    </row>
  </sheetData>
  <sheetProtection/>
  <mergeCells count="4">
    <mergeCell ref="A7:A8"/>
    <mergeCell ref="B7:B8"/>
    <mergeCell ref="D3:H3"/>
    <mergeCell ref="D4:H4"/>
  </mergeCells>
  <printOptions/>
  <pageMargins left="0.31496062992125984" right="0.31496062992125984" top="0.7874015748031497" bottom="0.15748031496062992" header="0.7086614173228347"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U70"/>
  <sheetViews>
    <sheetView zoomScalePageLayoutView="0" workbookViewId="0" topLeftCell="A1">
      <selection activeCell="A1" sqref="A1"/>
    </sheetView>
  </sheetViews>
  <sheetFormatPr defaultColWidth="9.140625" defaultRowHeight="12.75"/>
  <cols>
    <col min="1" max="1" width="3.421875" style="130" customWidth="1"/>
    <col min="2" max="2" width="36.421875" style="15" customWidth="1"/>
    <col min="3" max="3" width="5.8515625" style="131" customWidth="1"/>
    <col min="4" max="4" width="8.140625" style="149" customWidth="1"/>
    <col min="5" max="5" width="6.28125" style="131" customWidth="1"/>
    <col min="6" max="6" width="6.00390625" style="131" hidden="1" customWidth="1"/>
    <col min="7" max="7" width="7.00390625" style="131" customWidth="1"/>
    <col min="8" max="8" width="10.7109375" style="131" customWidth="1"/>
    <col min="9" max="9" width="7.57421875" style="131" customWidth="1"/>
    <col min="10" max="10" width="7.421875" style="131" customWidth="1"/>
    <col min="11" max="11" width="8.140625" style="131" customWidth="1"/>
    <col min="12" max="12" width="11.00390625" style="131" customWidth="1"/>
    <col min="13" max="13" width="10.57421875" style="131" customWidth="1"/>
    <col min="14" max="14" width="7.421875" style="131" customWidth="1"/>
    <col min="15" max="15" width="9.00390625" style="131" customWidth="1"/>
    <col min="16" max="248" width="9.140625" style="15" customWidth="1"/>
    <col min="249" max="16384" width="9.140625" style="16" customWidth="1"/>
  </cols>
  <sheetData>
    <row r="1" ht="14.25">
      <c r="D1" s="132" t="s">
        <v>47</v>
      </c>
    </row>
    <row r="2" ht="14.25">
      <c r="D2" s="43" t="s">
        <v>81</v>
      </c>
    </row>
    <row r="3" spans="1:254" ht="64.5" customHeight="1">
      <c r="A3" s="261"/>
      <c r="B3" s="88" t="s">
        <v>2</v>
      </c>
      <c r="C3" s="16"/>
      <c r="D3" s="272" t="s">
        <v>331</v>
      </c>
      <c r="E3" s="272"/>
      <c r="F3" s="272"/>
      <c r="G3" s="272"/>
      <c r="H3" s="272"/>
      <c r="I3" s="63"/>
      <c r="J3" s="63"/>
      <c r="K3" s="63"/>
      <c r="L3" s="63"/>
      <c r="M3" s="63"/>
      <c r="N3" s="63"/>
      <c r="O3" s="63"/>
      <c r="IO3" s="15"/>
      <c r="IP3" s="15"/>
      <c r="IQ3" s="15"/>
      <c r="IR3" s="15"/>
      <c r="IS3" s="15"/>
      <c r="IT3" s="15"/>
    </row>
    <row r="4" spans="1:254" ht="65.25" customHeight="1">
      <c r="A4" s="261"/>
      <c r="B4" s="90" t="s">
        <v>0</v>
      </c>
      <c r="C4" s="16"/>
      <c r="D4" s="273" t="s">
        <v>335</v>
      </c>
      <c r="E4" s="273"/>
      <c r="F4" s="273"/>
      <c r="G4" s="273"/>
      <c r="H4" s="273"/>
      <c r="I4" s="63"/>
      <c r="J4" s="63"/>
      <c r="K4" s="63"/>
      <c r="L4" s="63"/>
      <c r="M4" s="63"/>
      <c r="N4" s="63"/>
      <c r="O4" s="63"/>
      <c r="IO4" s="15"/>
      <c r="IP4" s="15"/>
      <c r="IQ4" s="15"/>
      <c r="IR4" s="15"/>
      <c r="IS4" s="15"/>
      <c r="IT4" s="15"/>
    </row>
    <row r="5" spans="1:254" ht="42" customHeight="1">
      <c r="A5" s="262"/>
      <c r="B5" s="90" t="s">
        <v>7</v>
      </c>
      <c r="C5" s="64"/>
      <c r="D5" s="16"/>
      <c r="E5" s="62"/>
      <c r="F5" s="63"/>
      <c r="G5" s="63"/>
      <c r="H5" s="266" t="s">
        <v>340</v>
      </c>
      <c r="I5" s="63"/>
      <c r="J5" s="63"/>
      <c r="K5" s="63"/>
      <c r="L5" s="63"/>
      <c r="M5" s="63"/>
      <c r="N5" s="63"/>
      <c r="O5" s="63" t="s">
        <v>6</v>
      </c>
      <c r="IO5" s="15"/>
      <c r="IP5" s="15"/>
      <c r="IQ5" s="15"/>
      <c r="IR5" s="15"/>
      <c r="IS5" s="15"/>
      <c r="IT5" s="15"/>
    </row>
    <row r="6" spans="1:15" ht="12.75" customHeight="1">
      <c r="A6" s="274" t="s">
        <v>27</v>
      </c>
      <c r="B6" s="276" t="s">
        <v>35</v>
      </c>
      <c r="C6" s="214"/>
      <c r="D6" s="215"/>
      <c r="E6" s="216" t="s">
        <v>22</v>
      </c>
      <c r="F6" s="217"/>
      <c r="G6" s="217"/>
      <c r="H6" s="217"/>
      <c r="I6" s="217"/>
      <c r="J6" s="217"/>
      <c r="K6" s="218" t="s">
        <v>23</v>
      </c>
      <c r="L6" s="219"/>
      <c r="M6" s="217"/>
      <c r="N6" s="217"/>
      <c r="O6" s="220"/>
    </row>
    <row r="7" spans="1:15" ht="47.25" customHeight="1">
      <c r="A7" s="275"/>
      <c r="B7" s="277"/>
      <c r="C7" s="221" t="s">
        <v>38</v>
      </c>
      <c r="D7" s="222" t="s">
        <v>37</v>
      </c>
      <c r="E7" s="223" t="s">
        <v>24</v>
      </c>
      <c r="F7" s="223" t="s">
        <v>30</v>
      </c>
      <c r="G7" s="223" t="s">
        <v>34</v>
      </c>
      <c r="H7" s="224" t="s">
        <v>31</v>
      </c>
      <c r="I7" s="223" t="s">
        <v>36</v>
      </c>
      <c r="J7" s="225" t="s">
        <v>4</v>
      </c>
      <c r="K7" s="226" t="s">
        <v>25</v>
      </c>
      <c r="L7" s="223" t="s">
        <v>32</v>
      </c>
      <c r="M7" s="224" t="s">
        <v>31</v>
      </c>
      <c r="N7" s="227" t="s">
        <v>36</v>
      </c>
      <c r="O7" s="228" t="s">
        <v>33</v>
      </c>
    </row>
    <row r="8" spans="1:254" s="155" customFormat="1" ht="14.25">
      <c r="A8" s="164"/>
      <c r="B8" s="190" t="s">
        <v>46</v>
      </c>
      <c r="C8" s="166"/>
      <c r="D8" s="24"/>
      <c r="E8" s="25"/>
      <c r="F8" s="152"/>
      <c r="G8" s="25"/>
      <c r="H8" s="152"/>
      <c r="I8" s="153"/>
      <c r="J8" s="25"/>
      <c r="K8" s="25"/>
      <c r="L8" s="25"/>
      <c r="M8" s="25"/>
      <c r="N8" s="25"/>
      <c r="O8" s="25"/>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c r="IL8" s="154"/>
      <c r="IM8" s="154"/>
      <c r="IN8" s="154"/>
      <c r="IO8" s="154"/>
      <c r="IP8" s="154"/>
      <c r="IQ8" s="154"/>
      <c r="IR8" s="154"/>
      <c r="IS8" s="154"/>
      <c r="IT8" s="154"/>
    </row>
    <row r="9" spans="1:254" s="155" customFormat="1" ht="40.5">
      <c r="A9" s="164">
        <v>1</v>
      </c>
      <c r="B9" s="167" t="s">
        <v>218</v>
      </c>
      <c r="C9" s="166" t="s">
        <v>110</v>
      </c>
      <c r="D9" s="239">
        <v>33</v>
      </c>
      <c r="E9" s="152"/>
      <c r="F9" s="152"/>
      <c r="G9" s="152"/>
      <c r="H9" s="152"/>
      <c r="I9" s="152"/>
      <c r="J9" s="152"/>
      <c r="K9" s="152"/>
      <c r="L9" s="152"/>
      <c r="M9" s="152"/>
      <c r="N9" s="152"/>
      <c r="O9" s="152"/>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4"/>
      <c r="IT9" s="154"/>
    </row>
    <row r="10" spans="1:254" s="155" customFormat="1" ht="40.5">
      <c r="A10" s="164">
        <v>2</v>
      </c>
      <c r="B10" s="167" t="s">
        <v>111</v>
      </c>
      <c r="C10" s="166" t="s">
        <v>26</v>
      </c>
      <c r="D10" s="239">
        <v>24</v>
      </c>
      <c r="E10" s="152"/>
      <c r="F10" s="152"/>
      <c r="G10" s="152"/>
      <c r="H10" s="152"/>
      <c r="I10" s="152"/>
      <c r="J10" s="152"/>
      <c r="K10" s="152"/>
      <c r="L10" s="152"/>
      <c r="M10" s="152"/>
      <c r="N10" s="152"/>
      <c r="O10" s="152"/>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row>
    <row r="11" spans="1:254" s="155" customFormat="1" ht="40.5">
      <c r="A11" s="164">
        <v>3</v>
      </c>
      <c r="B11" s="167" t="s">
        <v>228</v>
      </c>
      <c r="C11" s="166" t="s">
        <v>39</v>
      </c>
      <c r="D11" s="25">
        <v>4</v>
      </c>
      <c r="E11" s="152"/>
      <c r="F11" s="152"/>
      <c r="G11" s="152"/>
      <c r="H11" s="152"/>
      <c r="I11" s="152"/>
      <c r="J11" s="152"/>
      <c r="K11" s="152"/>
      <c r="L11" s="152"/>
      <c r="M11" s="152"/>
      <c r="N11" s="152"/>
      <c r="O11" s="152"/>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row>
    <row r="12" spans="1:254" s="155" customFormat="1" ht="40.5">
      <c r="A12" s="164">
        <v>4</v>
      </c>
      <c r="B12" s="167" t="s">
        <v>113</v>
      </c>
      <c r="C12" s="166" t="s">
        <v>39</v>
      </c>
      <c r="D12" s="25">
        <v>1</v>
      </c>
      <c r="E12" s="152"/>
      <c r="F12" s="152"/>
      <c r="G12" s="152"/>
      <c r="H12" s="152"/>
      <c r="I12" s="152"/>
      <c r="J12" s="152"/>
      <c r="K12" s="152"/>
      <c r="L12" s="152"/>
      <c r="M12" s="152"/>
      <c r="N12" s="152"/>
      <c r="O12" s="152"/>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row>
    <row r="13" spans="1:254" s="155" customFormat="1" ht="40.5">
      <c r="A13" s="164">
        <v>5</v>
      </c>
      <c r="B13" s="167" t="s">
        <v>219</v>
      </c>
      <c r="C13" s="166" t="s">
        <v>39</v>
      </c>
      <c r="D13" s="239">
        <v>6</v>
      </c>
      <c r="E13" s="152"/>
      <c r="F13" s="152"/>
      <c r="G13" s="152"/>
      <c r="H13" s="152"/>
      <c r="I13" s="152"/>
      <c r="J13" s="152"/>
      <c r="K13" s="152"/>
      <c r="L13" s="152"/>
      <c r="M13" s="152"/>
      <c r="N13" s="152"/>
      <c r="O13" s="152"/>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row>
    <row r="14" spans="1:254" s="155" customFormat="1" ht="40.5">
      <c r="A14" s="164">
        <v>6</v>
      </c>
      <c r="B14" s="167" t="s">
        <v>229</v>
      </c>
      <c r="C14" s="166" t="s">
        <v>39</v>
      </c>
      <c r="D14" s="25">
        <v>1</v>
      </c>
      <c r="E14" s="152"/>
      <c r="F14" s="152"/>
      <c r="G14" s="152"/>
      <c r="H14" s="152"/>
      <c r="I14" s="152"/>
      <c r="J14" s="152"/>
      <c r="K14" s="152"/>
      <c r="L14" s="152"/>
      <c r="M14" s="152"/>
      <c r="N14" s="152"/>
      <c r="O14" s="152"/>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row>
    <row r="15" spans="1:255" s="169" customFormat="1" ht="13.5">
      <c r="A15" s="164">
        <v>7</v>
      </c>
      <c r="B15" s="167" t="s">
        <v>80</v>
      </c>
      <c r="C15" s="166" t="s">
        <v>115</v>
      </c>
      <c r="D15" s="239">
        <v>2</v>
      </c>
      <c r="E15" s="152"/>
      <c r="F15" s="152"/>
      <c r="G15" s="152"/>
      <c r="H15" s="152"/>
      <c r="I15" s="152"/>
      <c r="J15" s="152"/>
      <c r="K15" s="152"/>
      <c r="L15" s="152"/>
      <c r="M15" s="152"/>
      <c r="N15" s="152"/>
      <c r="O15" s="152"/>
      <c r="IO15" s="170"/>
      <c r="IP15" s="170"/>
      <c r="IQ15" s="170"/>
      <c r="IR15" s="170"/>
      <c r="IS15" s="170"/>
      <c r="IT15" s="170"/>
      <c r="IU15" s="170"/>
    </row>
    <row r="16" spans="1:255" s="169" customFormat="1" ht="14.25">
      <c r="A16" s="164">
        <v>8</v>
      </c>
      <c r="B16" s="190" t="s">
        <v>29</v>
      </c>
      <c r="C16" s="20"/>
      <c r="D16" s="24"/>
      <c r="E16" s="152"/>
      <c r="F16" s="152"/>
      <c r="G16" s="152"/>
      <c r="H16" s="152"/>
      <c r="I16" s="152"/>
      <c r="J16" s="152"/>
      <c r="K16" s="152"/>
      <c r="L16" s="152"/>
      <c r="M16" s="152"/>
      <c r="N16" s="152"/>
      <c r="O16" s="152"/>
      <c r="P16" s="154"/>
      <c r="IO16" s="170"/>
      <c r="IP16" s="170"/>
      <c r="IQ16" s="170"/>
      <c r="IR16" s="170"/>
      <c r="IS16" s="170"/>
      <c r="IT16" s="170"/>
      <c r="IU16" s="170"/>
    </row>
    <row r="17" spans="1:252" s="155" customFormat="1" ht="27">
      <c r="A17" s="164">
        <v>9</v>
      </c>
      <c r="B17" s="167" t="s">
        <v>230</v>
      </c>
      <c r="C17" s="166" t="s">
        <v>26</v>
      </c>
      <c r="D17" s="239">
        <v>1</v>
      </c>
      <c r="E17" s="25"/>
      <c r="F17" s="152"/>
      <c r="G17" s="152"/>
      <c r="H17" s="25"/>
      <c r="I17" s="152"/>
      <c r="J17" s="152"/>
      <c r="K17" s="152"/>
      <c r="L17" s="152"/>
      <c r="M17" s="152"/>
      <c r="N17" s="152"/>
      <c r="O17" s="152"/>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row>
    <row r="18" spans="1:252" s="155" customFormat="1" ht="40.5">
      <c r="A18" s="164">
        <v>10</v>
      </c>
      <c r="B18" s="167" t="s">
        <v>116</v>
      </c>
      <c r="C18" s="166" t="s">
        <v>110</v>
      </c>
      <c r="D18" s="239">
        <v>36</v>
      </c>
      <c r="E18" s="25"/>
      <c r="F18" s="152"/>
      <c r="G18" s="152"/>
      <c r="H18" s="25"/>
      <c r="I18" s="152"/>
      <c r="J18" s="152"/>
      <c r="K18" s="152"/>
      <c r="L18" s="152"/>
      <c r="M18" s="152"/>
      <c r="N18" s="152"/>
      <c r="O18" s="152"/>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G18" s="154"/>
      <c r="FH18" s="154"/>
      <c r="FI18" s="154"/>
      <c r="FJ18" s="154"/>
      <c r="FK18" s="154"/>
      <c r="FL18" s="154"/>
      <c r="FM18" s="154"/>
      <c r="FN18" s="154"/>
      <c r="FO18" s="154"/>
      <c r="FP18" s="154"/>
      <c r="FQ18" s="154"/>
      <c r="FR18" s="154"/>
      <c r="FS18" s="154"/>
      <c r="FT18" s="154"/>
      <c r="FU18" s="154"/>
      <c r="FV18" s="154"/>
      <c r="FW18" s="154"/>
      <c r="FX18" s="154"/>
      <c r="FY18" s="154"/>
      <c r="FZ18" s="154"/>
      <c r="GA18" s="154"/>
      <c r="GB18" s="154"/>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c r="HC18" s="154"/>
      <c r="HD18" s="154"/>
      <c r="HE18" s="154"/>
      <c r="HF18" s="154"/>
      <c r="HG18" s="154"/>
      <c r="HH18" s="154"/>
      <c r="HI18" s="154"/>
      <c r="HJ18" s="154"/>
      <c r="HK18" s="154"/>
      <c r="HL18" s="154"/>
      <c r="HM18" s="154"/>
      <c r="HN18" s="154"/>
      <c r="HO18" s="154"/>
      <c r="HP18" s="154"/>
      <c r="HQ18" s="154"/>
      <c r="HR18" s="154"/>
      <c r="HS18" s="154"/>
      <c r="HT18" s="154"/>
      <c r="HU18" s="154"/>
      <c r="HV18" s="154"/>
      <c r="HW18" s="154"/>
      <c r="HX18" s="154"/>
      <c r="HY18" s="154"/>
      <c r="HZ18" s="154"/>
      <c r="IA18" s="154"/>
      <c r="IB18" s="154"/>
      <c r="IC18" s="154"/>
      <c r="ID18" s="154"/>
      <c r="IE18" s="154"/>
      <c r="IF18" s="154"/>
      <c r="IG18" s="154"/>
      <c r="IH18" s="154"/>
      <c r="II18" s="154"/>
      <c r="IJ18" s="154"/>
      <c r="IK18" s="154"/>
      <c r="IL18" s="154"/>
      <c r="IM18" s="154"/>
      <c r="IN18" s="154"/>
      <c r="IO18" s="154"/>
      <c r="IP18" s="154"/>
      <c r="IQ18" s="154"/>
      <c r="IR18" s="154"/>
    </row>
    <row r="19" spans="1:255" s="169" customFormat="1" ht="13.5">
      <c r="A19" s="164">
        <v>11</v>
      </c>
      <c r="B19" s="172" t="s">
        <v>117</v>
      </c>
      <c r="C19" s="20" t="s">
        <v>43</v>
      </c>
      <c r="D19" s="24">
        <f>ROUND(D18*2.5,2)</f>
        <v>90</v>
      </c>
      <c r="E19" s="152"/>
      <c r="F19" s="152"/>
      <c r="G19" s="152"/>
      <c r="H19" s="152"/>
      <c r="I19" s="152"/>
      <c r="J19" s="152"/>
      <c r="K19" s="152"/>
      <c r="L19" s="152"/>
      <c r="M19" s="152"/>
      <c r="N19" s="152"/>
      <c r="O19" s="152"/>
      <c r="P19" s="154"/>
      <c r="IO19" s="170"/>
      <c r="IP19" s="170"/>
      <c r="IQ19" s="170"/>
      <c r="IR19" s="170"/>
      <c r="IS19" s="170"/>
      <c r="IT19" s="170"/>
      <c r="IU19" s="170"/>
    </row>
    <row r="20" spans="1:255" s="169" customFormat="1" ht="27">
      <c r="A20" s="164">
        <v>12</v>
      </c>
      <c r="B20" s="171" t="s">
        <v>118</v>
      </c>
      <c r="C20" s="20" t="s">
        <v>42</v>
      </c>
      <c r="D20" s="24">
        <f>ROUND(D18*0.15,2)</f>
        <v>5.4</v>
      </c>
      <c r="E20" s="152"/>
      <c r="F20" s="152"/>
      <c r="G20" s="152"/>
      <c r="H20" s="152"/>
      <c r="I20" s="152"/>
      <c r="J20" s="152"/>
      <c r="K20" s="152"/>
      <c r="L20" s="152"/>
      <c r="M20" s="152"/>
      <c r="N20" s="152"/>
      <c r="O20" s="152"/>
      <c r="P20" s="154"/>
      <c r="IO20" s="170"/>
      <c r="IP20" s="170"/>
      <c r="IQ20" s="170"/>
      <c r="IR20" s="170"/>
      <c r="IS20" s="170"/>
      <c r="IT20" s="170"/>
      <c r="IU20" s="170"/>
    </row>
    <row r="21" spans="1:254" s="155" customFormat="1" ht="13.5">
      <c r="A21" s="164">
        <v>13</v>
      </c>
      <c r="B21" s="172" t="s">
        <v>119</v>
      </c>
      <c r="C21" s="166" t="s">
        <v>110</v>
      </c>
      <c r="D21" s="24">
        <f>ROUND(D18*0.016,2)</f>
        <v>0.58</v>
      </c>
      <c r="E21" s="25"/>
      <c r="F21" s="152"/>
      <c r="G21" s="152"/>
      <c r="H21" s="25"/>
      <c r="I21" s="152"/>
      <c r="J21" s="152"/>
      <c r="K21" s="152"/>
      <c r="L21" s="152"/>
      <c r="M21" s="152"/>
      <c r="N21" s="152"/>
      <c r="O21" s="152"/>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c r="IL21" s="154"/>
      <c r="IM21" s="154"/>
      <c r="IN21" s="154"/>
      <c r="IO21" s="154"/>
      <c r="IP21" s="154"/>
      <c r="IQ21" s="154"/>
      <c r="IR21" s="154"/>
      <c r="IS21" s="154"/>
      <c r="IT21" s="154"/>
    </row>
    <row r="22" spans="1:255" s="169" customFormat="1" ht="27">
      <c r="A22" s="164">
        <v>14</v>
      </c>
      <c r="B22" s="173" t="s">
        <v>120</v>
      </c>
      <c r="C22" s="166" t="s">
        <v>110</v>
      </c>
      <c r="D22" s="25">
        <v>30</v>
      </c>
      <c r="E22" s="152"/>
      <c r="F22" s="152"/>
      <c r="G22" s="152"/>
      <c r="H22" s="152"/>
      <c r="I22" s="152"/>
      <c r="J22" s="152"/>
      <c r="K22" s="152"/>
      <c r="L22" s="152"/>
      <c r="M22" s="152"/>
      <c r="N22" s="152"/>
      <c r="O22" s="152"/>
      <c r="P22" s="154"/>
      <c r="IO22" s="170"/>
      <c r="IP22" s="170"/>
      <c r="IQ22" s="170"/>
      <c r="IR22" s="170"/>
      <c r="IS22" s="170"/>
      <c r="IT22" s="170"/>
      <c r="IU22" s="170"/>
    </row>
    <row r="23" spans="1:255" s="169" customFormat="1" ht="13.5">
      <c r="A23" s="164">
        <v>15</v>
      </c>
      <c r="B23" s="172" t="s">
        <v>121</v>
      </c>
      <c r="C23" s="20" t="s">
        <v>42</v>
      </c>
      <c r="D23" s="24">
        <f>ROUND(D22*0.15,2)</f>
        <v>4.5</v>
      </c>
      <c r="E23" s="152"/>
      <c r="F23" s="152"/>
      <c r="G23" s="152"/>
      <c r="H23" s="152"/>
      <c r="I23" s="152"/>
      <c r="J23" s="152"/>
      <c r="K23" s="152"/>
      <c r="L23" s="152"/>
      <c r="M23" s="152"/>
      <c r="N23" s="152"/>
      <c r="O23" s="152"/>
      <c r="P23" s="154"/>
      <c r="IO23" s="170"/>
      <c r="IP23" s="170"/>
      <c r="IQ23" s="170"/>
      <c r="IR23" s="170"/>
      <c r="IS23" s="170"/>
      <c r="IT23" s="170"/>
      <c r="IU23" s="170"/>
    </row>
    <row r="24" spans="1:255" s="169" customFormat="1" ht="13.5">
      <c r="A24" s="164">
        <v>16</v>
      </c>
      <c r="B24" s="172" t="s">
        <v>122</v>
      </c>
      <c r="C24" s="20" t="s">
        <v>42</v>
      </c>
      <c r="D24" s="24">
        <f>ROUND(D22*0.25,2)</f>
        <v>7.5</v>
      </c>
      <c r="E24" s="152"/>
      <c r="F24" s="152"/>
      <c r="G24" s="152"/>
      <c r="H24" s="152"/>
      <c r="I24" s="152"/>
      <c r="J24" s="152"/>
      <c r="K24" s="152"/>
      <c r="L24" s="152"/>
      <c r="M24" s="152"/>
      <c r="N24" s="152"/>
      <c r="O24" s="152"/>
      <c r="P24" s="154"/>
      <c r="IO24" s="170"/>
      <c r="IP24" s="170"/>
      <c r="IQ24" s="170"/>
      <c r="IR24" s="170"/>
      <c r="IS24" s="170"/>
      <c r="IT24" s="170"/>
      <c r="IU24" s="170"/>
    </row>
    <row r="25" spans="1:252" s="155" customFormat="1" ht="14.25">
      <c r="A25" s="164">
        <v>17</v>
      </c>
      <c r="B25" s="191" t="s">
        <v>49</v>
      </c>
      <c r="C25" s="240"/>
      <c r="D25" s="241"/>
      <c r="E25" s="25"/>
      <c r="F25" s="152"/>
      <c r="G25" s="152"/>
      <c r="H25" s="25"/>
      <c r="I25" s="152"/>
      <c r="J25" s="152"/>
      <c r="K25" s="152"/>
      <c r="L25" s="152"/>
      <c r="M25" s="152"/>
      <c r="N25" s="152"/>
      <c r="O25" s="152"/>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4"/>
      <c r="ES25" s="154"/>
      <c r="ET25" s="154"/>
      <c r="EU25" s="154"/>
      <c r="EV25" s="154"/>
      <c r="EW25" s="154"/>
      <c r="EX25" s="154"/>
      <c r="EY25" s="154"/>
      <c r="EZ25" s="154"/>
      <c r="FA25" s="154"/>
      <c r="FB25" s="154"/>
      <c r="FC25" s="154"/>
      <c r="FD25" s="154"/>
      <c r="FE25" s="154"/>
      <c r="FF25" s="154"/>
      <c r="FG25" s="154"/>
      <c r="FH25" s="154"/>
      <c r="FI25" s="154"/>
      <c r="FJ25" s="154"/>
      <c r="FK25" s="154"/>
      <c r="FL25" s="154"/>
      <c r="FM25" s="154"/>
      <c r="FN25" s="154"/>
      <c r="FO25" s="154"/>
      <c r="FP25" s="154"/>
      <c r="FQ25" s="154"/>
      <c r="FR25" s="154"/>
      <c r="FS25" s="154"/>
      <c r="FT25" s="154"/>
      <c r="FU25" s="154"/>
      <c r="FV25" s="154"/>
      <c r="FW25" s="154"/>
      <c r="FX25" s="154"/>
      <c r="FY25" s="154"/>
      <c r="FZ25" s="154"/>
      <c r="GA25" s="154"/>
      <c r="GB25" s="154"/>
      <c r="GC25" s="154"/>
      <c r="GD25" s="154"/>
      <c r="GE25" s="154"/>
      <c r="GF25" s="154"/>
      <c r="GG25" s="154"/>
      <c r="GH25" s="154"/>
      <c r="GI25" s="154"/>
      <c r="GJ25" s="154"/>
      <c r="GK25" s="154"/>
      <c r="GL25" s="154"/>
      <c r="GM25" s="154"/>
      <c r="GN25" s="154"/>
      <c r="GO25" s="154"/>
      <c r="GP25" s="154"/>
      <c r="GQ25" s="154"/>
      <c r="GR25" s="154"/>
      <c r="GS25" s="154"/>
      <c r="GT25" s="154"/>
      <c r="GU25" s="154"/>
      <c r="GV25" s="154"/>
      <c r="GW25" s="154"/>
      <c r="GX25" s="154"/>
      <c r="GY25" s="154"/>
      <c r="GZ25" s="154"/>
      <c r="HA25" s="154"/>
      <c r="HB25" s="154"/>
      <c r="HC25" s="154"/>
      <c r="HD25" s="154"/>
      <c r="HE25" s="154"/>
      <c r="HF25" s="154"/>
      <c r="HG25" s="154"/>
      <c r="HH25" s="154"/>
      <c r="HI25" s="154"/>
      <c r="HJ25" s="154"/>
      <c r="HK25" s="154"/>
      <c r="HL25" s="154"/>
      <c r="HM25" s="154"/>
      <c r="HN25" s="154"/>
      <c r="HO25" s="154"/>
      <c r="HP25" s="154"/>
      <c r="HQ25" s="154"/>
      <c r="HR25" s="154"/>
      <c r="HS25" s="154"/>
      <c r="HT25" s="154"/>
      <c r="HU25" s="154"/>
      <c r="HV25" s="154"/>
      <c r="HW25" s="154"/>
      <c r="HX25" s="154"/>
      <c r="HY25" s="154"/>
      <c r="HZ25" s="154"/>
      <c r="IA25" s="154"/>
      <c r="IB25" s="154"/>
      <c r="IC25" s="154"/>
      <c r="ID25" s="154"/>
      <c r="IE25" s="154"/>
      <c r="IF25" s="154"/>
      <c r="IG25" s="154"/>
      <c r="IH25" s="154"/>
      <c r="II25" s="154"/>
      <c r="IJ25" s="154"/>
      <c r="IK25" s="154"/>
      <c r="IL25" s="154"/>
      <c r="IM25" s="154"/>
      <c r="IN25" s="154"/>
      <c r="IO25" s="154"/>
      <c r="IP25" s="154"/>
      <c r="IQ25" s="154"/>
      <c r="IR25" s="154"/>
    </row>
    <row r="26" spans="1:252" s="155" customFormat="1" ht="40.5">
      <c r="A26" s="164">
        <v>18</v>
      </c>
      <c r="B26" s="242" t="s">
        <v>231</v>
      </c>
      <c r="C26" s="166" t="s">
        <v>110</v>
      </c>
      <c r="D26" s="239">
        <v>80.5</v>
      </c>
      <c r="E26" s="25"/>
      <c r="F26" s="152"/>
      <c r="G26" s="152"/>
      <c r="H26" s="25"/>
      <c r="I26" s="152"/>
      <c r="J26" s="152"/>
      <c r="K26" s="152"/>
      <c r="L26" s="152"/>
      <c r="M26" s="152"/>
      <c r="N26" s="152"/>
      <c r="O26" s="152"/>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row>
    <row r="27" spans="1:255" s="169" customFormat="1" ht="13.5">
      <c r="A27" s="164">
        <v>19</v>
      </c>
      <c r="B27" s="172" t="s">
        <v>117</v>
      </c>
      <c r="C27" s="20" t="s">
        <v>43</v>
      </c>
      <c r="D27" s="24">
        <f>ROUND(D26*2.5,2)</f>
        <v>201.25</v>
      </c>
      <c r="E27" s="152"/>
      <c r="F27" s="152"/>
      <c r="G27" s="152"/>
      <c r="H27" s="152"/>
      <c r="I27" s="152"/>
      <c r="J27" s="152"/>
      <c r="K27" s="152"/>
      <c r="L27" s="152"/>
      <c r="M27" s="152"/>
      <c r="N27" s="152"/>
      <c r="O27" s="152"/>
      <c r="P27" s="154"/>
      <c r="IO27" s="170"/>
      <c r="IP27" s="170"/>
      <c r="IQ27" s="170"/>
      <c r="IR27" s="170"/>
      <c r="IS27" s="170"/>
      <c r="IT27" s="170"/>
      <c r="IU27" s="170"/>
    </row>
    <row r="28" spans="1:255" s="169" customFormat="1" ht="27">
      <c r="A28" s="164">
        <v>20</v>
      </c>
      <c r="B28" s="171" t="s">
        <v>118</v>
      </c>
      <c r="C28" s="20" t="s">
        <v>42</v>
      </c>
      <c r="D28" s="24">
        <f>ROUND(D26*0.15,2)</f>
        <v>12.08</v>
      </c>
      <c r="E28" s="152"/>
      <c r="F28" s="152"/>
      <c r="G28" s="152"/>
      <c r="H28" s="152"/>
      <c r="I28" s="152"/>
      <c r="J28" s="152"/>
      <c r="K28" s="152"/>
      <c r="L28" s="152"/>
      <c r="M28" s="152"/>
      <c r="N28" s="152"/>
      <c r="O28" s="152"/>
      <c r="P28" s="154"/>
      <c r="IO28" s="170"/>
      <c r="IP28" s="170"/>
      <c r="IQ28" s="170"/>
      <c r="IR28" s="170"/>
      <c r="IS28" s="170"/>
      <c r="IT28" s="170"/>
      <c r="IU28" s="170"/>
    </row>
    <row r="29" spans="1:254" s="155" customFormat="1" ht="13.5">
      <c r="A29" s="164">
        <v>21</v>
      </c>
      <c r="B29" s="172" t="s">
        <v>119</v>
      </c>
      <c r="C29" s="166" t="s">
        <v>110</v>
      </c>
      <c r="D29" s="24">
        <f>ROUND(D26*0.016,2)</f>
        <v>1.29</v>
      </c>
      <c r="E29" s="25"/>
      <c r="F29" s="152"/>
      <c r="G29" s="152"/>
      <c r="H29" s="25"/>
      <c r="I29" s="152"/>
      <c r="J29" s="152"/>
      <c r="K29" s="152"/>
      <c r="L29" s="152"/>
      <c r="M29" s="152"/>
      <c r="N29" s="152"/>
      <c r="O29" s="152"/>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4"/>
      <c r="EN29" s="154"/>
      <c r="EO29" s="154"/>
      <c r="EP29" s="154"/>
      <c r="EQ29" s="154"/>
      <c r="ER29" s="154"/>
      <c r="ES29" s="154"/>
      <c r="ET29" s="154"/>
      <c r="EU29" s="154"/>
      <c r="EV29" s="154"/>
      <c r="EW29" s="154"/>
      <c r="EX29" s="154"/>
      <c r="EY29" s="154"/>
      <c r="EZ29" s="154"/>
      <c r="FA29" s="154"/>
      <c r="FB29" s="154"/>
      <c r="FC29" s="154"/>
      <c r="FD29" s="154"/>
      <c r="FE29" s="154"/>
      <c r="FF29" s="154"/>
      <c r="FG29" s="154"/>
      <c r="FH29" s="154"/>
      <c r="FI29" s="154"/>
      <c r="FJ29" s="154"/>
      <c r="FK29" s="154"/>
      <c r="FL29" s="154"/>
      <c r="FM29" s="154"/>
      <c r="FN29" s="154"/>
      <c r="FO29" s="154"/>
      <c r="FP29" s="154"/>
      <c r="FQ29" s="154"/>
      <c r="FR29" s="154"/>
      <c r="FS29" s="154"/>
      <c r="FT29" s="154"/>
      <c r="FU29" s="154"/>
      <c r="FV29" s="154"/>
      <c r="FW29" s="154"/>
      <c r="FX29" s="154"/>
      <c r="FY29" s="154"/>
      <c r="FZ29" s="154"/>
      <c r="GA29" s="154"/>
      <c r="GB29" s="154"/>
      <c r="GC29" s="154"/>
      <c r="GD29" s="154"/>
      <c r="GE29" s="154"/>
      <c r="GF29" s="154"/>
      <c r="GG29" s="154"/>
      <c r="GH29" s="154"/>
      <c r="GI29" s="154"/>
      <c r="GJ29" s="154"/>
      <c r="GK29" s="154"/>
      <c r="GL29" s="154"/>
      <c r="GM29" s="154"/>
      <c r="GN29" s="154"/>
      <c r="GO29" s="154"/>
      <c r="GP29" s="154"/>
      <c r="GQ29" s="154"/>
      <c r="GR29" s="154"/>
      <c r="GS29" s="154"/>
      <c r="GT29" s="154"/>
      <c r="GU29" s="154"/>
      <c r="GV29" s="154"/>
      <c r="GW29" s="154"/>
      <c r="GX29" s="154"/>
      <c r="GY29" s="154"/>
      <c r="GZ29" s="154"/>
      <c r="HA29" s="154"/>
      <c r="HB29" s="154"/>
      <c r="HC29" s="154"/>
      <c r="HD29" s="154"/>
      <c r="HE29" s="154"/>
      <c r="HF29" s="154"/>
      <c r="HG29" s="154"/>
      <c r="HH29" s="154"/>
      <c r="HI29" s="154"/>
      <c r="HJ29" s="154"/>
      <c r="HK29" s="154"/>
      <c r="HL29" s="154"/>
      <c r="HM29" s="154"/>
      <c r="HN29" s="154"/>
      <c r="HO29" s="154"/>
      <c r="HP29" s="154"/>
      <c r="HQ29" s="154"/>
      <c r="HR29" s="154"/>
      <c r="HS29" s="154"/>
      <c r="HT29" s="154"/>
      <c r="HU29" s="154"/>
      <c r="HV29" s="154"/>
      <c r="HW29" s="154"/>
      <c r="HX29" s="154"/>
      <c r="HY29" s="154"/>
      <c r="HZ29" s="154"/>
      <c r="IA29" s="154"/>
      <c r="IB29" s="154"/>
      <c r="IC29" s="154"/>
      <c r="ID29" s="154"/>
      <c r="IE29" s="154"/>
      <c r="IF29" s="154"/>
      <c r="IG29" s="154"/>
      <c r="IH29" s="154"/>
      <c r="II29" s="154"/>
      <c r="IJ29" s="154"/>
      <c r="IK29" s="154"/>
      <c r="IL29" s="154"/>
      <c r="IM29" s="154"/>
      <c r="IN29" s="154"/>
      <c r="IO29" s="154"/>
      <c r="IP29" s="154"/>
      <c r="IQ29" s="154"/>
      <c r="IR29" s="154"/>
      <c r="IS29" s="154"/>
      <c r="IT29" s="154"/>
    </row>
    <row r="30" spans="1:255" s="169" customFormat="1" ht="40.5">
      <c r="A30" s="164">
        <v>22</v>
      </c>
      <c r="B30" s="243" t="s">
        <v>232</v>
      </c>
      <c r="C30" s="166" t="s">
        <v>110</v>
      </c>
      <c r="D30" s="25">
        <f>D26</f>
        <v>80.5</v>
      </c>
      <c r="E30" s="152"/>
      <c r="F30" s="152"/>
      <c r="G30" s="152"/>
      <c r="H30" s="152"/>
      <c r="I30" s="152"/>
      <c r="J30" s="152"/>
      <c r="K30" s="152"/>
      <c r="L30" s="152"/>
      <c r="M30" s="152"/>
      <c r="N30" s="152"/>
      <c r="O30" s="152"/>
      <c r="P30" s="154"/>
      <c r="IO30" s="170"/>
      <c r="IP30" s="170"/>
      <c r="IQ30" s="170"/>
      <c r="IR30" s="170"/>
      <c r="IS30" s="170"/>
      <c r="IT30" s="170"/>
      <c r="IU30" s="170"/>
    </row>
    <row r="31" spans="1:255" s="169" customFormat="1" ht="25.5">
      <c r="A31" s="164">
        <v>23</v>
      </c>
      <c r="B31" s="172" t="s">
        <v>125</v>
      </c>
      <c r="C31" s="20" t="s">
        <v>42</v>
      </c>
      <c r="D31" s="24">
        <f>ROUND(D30*0.15,2)</f>
        <v>12.08</v>
      </c>
      <c r="E31" s="152"/>
      <c r="F31" s="152"/>
      <c r="G31" s="152"/>
      <c r="H31" s="152"/>
      <c r="I31" s="152"/>
      <c r="J31" s="152"/>
      <c r="K31" s="152"/>
      <c r="L31" s="152"/>
      <c r="M31" s="152"/>
      <c r="N31" s="152"/>
      <c r="O31" s="152"/>
      <c r="P31" s="154"/>
      <c r="IO31" s="170"/>
      <c r="IP31" s="170"/>
      <c r="IQ31" s="170"/>
      <c r="IR31" s="170"/>
      <c r="IS31" s="170"/>
      <c r="IT31" s="170"/>
      <c r="IU31" s="170"/>
    </row>
    <row r="32" spans="1:255" s="169" customFormat="1" ht="25.5">
      <c r="A32" s="164">
        <v>24</v>
      </c>
      <c r="B32" s="172" t="s">
        <v>240</v>
      </c>
      <c r="C32" s="20" t="s">
        <v>42</v>
      </c>
      <c r="D32" s="24">
        <f>ROUND(D30*0.25,2)</f>
        <v>20.13</v>
      </c>
      <c r="E32" s="152"/>
      <c r="F32" s="152"/>
      <c r="G32" s="152"/>
      <c r="H32" s="152"/>
      <c r="I32" s="152"/>
      <c r="J32" s="152"/>
      <c r="K32" s="152"/>
      <c r="L32" s="152"/>
      <c r="M32" s="152"/>
      <c r="N32" s="152"/>
      <c r="O32" s="152"/>
      <c r="P32" s="154"/>
      <c r="IO32" s="170"/>
      <c r="IP32" s="170"/>
      <c r="IQ32" s="170"/>
      <c r="IR32" s="170"/>
      <c r="IS32" s="170"/>
      <c r="IT32" s="170"/>
      <c r="IU32" s="170"/>
    </row>
    <row r="33" spans="1:252" s="155" customFormat="1" ht="40.5">
      <c r="A33" s="164">
        <v>25</v>
      </c>
      <c r="B33" s="242" t="s">
        <v>233</v>
      </c>
      <c r="C33" s="166" t="s">
        <v>39</v>
      </c>
      <c r="D33" s="239">
        <v>2</v>
      </c>
      <c r="E33" s="25"/>
      <c r="F33" s="152"/>
      <c r="G33" s="152"/>
      <c r="H33" s="25"/>
      <c r="I33" s="152"/>
      <c r="J33" s="152"/>
      <c r="K33" s="152"/>
      <c r="L33" s="152"/>
      <c r="M33" s="152"/>
      <c r="N33" s="152"/>
      <c r="O33" s="152"/>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c r="FY33" s="154"/>
      <c r="FZ33" s="154"/>
      <c r="GA33" s="154"/>
      <c r="GB33" s="154"/>
      <c r="GC33" s="154"/>
      <c r="GD33" s="154"/>
      <c r="GE33" s="154"/>
      <c r="GF33" s="154"/>
      <c r="GG33" s="154"/>
      <c r="GH33" s="154"/>
      <c r="GI33" s="154"/>
      <c r="GJ33" s="154"/>
      <c r="GK33" s="154"/>
      <c r="GL33" s="154"/>
      <c r="GM33" s="154"/>
      <c r="GN33" s="154"/>
      <c r="GO33" s="154"/>
      <c r="GP33" s="154"/>
      <c r="GQ33" s="154"/>
      <c r="GR33" s="154"/>
      <c r="GS33" s="154"/>
      <c r="GT33" s="154"/>
      <c r="GU33" s="154"/>
      <c r="GV33" s="154"/>
      <c r="GW33" s="154"/>
      <c r="GX33" s="154"/>
      <c r="GY33" s="154"/>
      <c r="GZ33" s="154"/>
      <c r="HA33" s="154"/>
      <c r="HB33" s="154"/>
      <c r="HC33" s="154"/>
      <c r="HD33" s="154"/>
      <c r="HE33" s="154"/>
      <c r="HF33" s="154"/>
      <c r="HG33" s="154"/>
      <c r="HH33" s="154"/>
      <c r="HI33" s="154"/>
      <c r="HJ33" s="154"/>
      <c r="HK33" s="154"/>
      <c r="HL33" s="154"/>
      <c r="HM33" s="154"/>
      <c r="HN33" s="154"/>
      <c r="HO33" s="154"/>
      <c r="HP33" s="154"/>
      <c r="HQ33" s="154"/>
      <c r="HR33" s="154"/>
      <c r="HS33" s="154"/>
      <c r="HT33" s="154"/>
      <c r="HU33" s="154"/>
      <c r="HV33" s="154"/>
      <c r="HW33" s="154"/>
      <c r="HX33" s="154"/>
      <c r="HY33" s="154"/>
      <c r="HZ33" s="154"/>
      <c r="IA33" s="154"/>
      <c r="IB33" s="154"/>
      <c r="IC33" s="154"/>
      <c r="ID33" s="154"/>
      <c r="IE33" s="154"/>
      <c r="IF33" s="154"/>
      <c r="IG33" s="154"/>
      <c r="IH33" s="154"/>
      <c r="II33" s="154"/>
      <c r="IJ33" s="154"/>
      <c r="IK33" s="154"/>
      <c r="IL33" s="154"/>
      <c r="IM33" s="154"/>
      <c r="IN33" s="154"/>
      <c r="IO33" s="154"/>
      <c r="IP33" s="154"/>
      <c r="IQ33" s="154"/>
      <c r="IR33" s="154"/>
    </row>
    <row r="34" spans="1:255" s="169" customFormat="1" ht="27">
      <c r="A34" s="164">
        <v>26</v>
      </c>
      <c r="B34" s="244" t="s">
        <v>234</v>
      </c>
      <c r="C34" s="20" t="s">
        <v>43</v>
      </c>
      <c r="D34" s="24">
        <f>ROUND(D33*1.8,2)</f>
        <v>3.6</v>
      </c>
      <c r="E34" s="152"/>
      <c r="F34" s="152"/>
      <c r="G34" s="152"/>
      <c r="H34" s="152"/>
      <c r="I34" s="152"/>
      <c r="J34" s="152"/>
      <c r="K34" s="152"/>
      <c r="L34" s="152"/>
      <c r="M34" s="152"/>
      <c r="N34" s="152"/>
      <c r="O34" s="152"/>
      <c r="P34" s="154"/>
      <c r="IO34" s="170"/>
      <c r="IP34" s="170"/>
      <c r="IQ34" s="170"/>
      <c r="IR34" s="170"/>
      <c r="IS34" s="170"/>
      <c r="IT34" s="170"/>
      <c r="IU34" s="170"/>
    </row>
    <row r="35" spans="1:255" s="169" customFormat="1" ht="38.25">
      <c r="A35" s="164">
        <v>27</v>
      </c>
      <c r="B35" s="246" t="s">
        <v>241</v>
      </c>
      <c r="C35" s="20" t="s">
        <v>42</v>
      </c>
      <c r="D35" s="24">
        <f>ROUND(D33*0.2,2)</f>
        <v>0.4</v>
      </c>
      <c r="E35" s="152"/>
      <c r="F35" s="152"/>
      <c r="G35" s="152"/>
      <c r="H35" s="152"/>
      <c r="I35" s="152"/>
      <c r="J35" s="152"/>
      <c r="K35" s="152"/>
      <c r="L35" s="152"/>
      <c r="M35" s="152"/>
      <c r="N35" s="152"/>
      <c r="O35" s="152"/>
      <c r="P35" s="154"/>
      <c r="IO35" s="170"/>
      <c r="IP35" s="170"/>
      <c r="IQ35" s="170"/>
      <c r="IR35" s="170"/>
      <c r="IS35" s="170"/>
      <c r="IT35" s="170"/>
      <c r="IU35" s="170"/>
    </row>
    <row r="36" spans="1:254" s="155" customFormat="1" ht="13.5">
      <c r="A36" s="164">
        <v>28</v>
      </c>
      <c r="B36" s="244" t="s">
        <v>235</v>
      </c>
      <c r="C36" s="166" t="s">
        <v>110</v>
      </c>
      <c r="D36" s="24">
        <f>ROUND(D33*0.05,2)</f>
        <v>0.1</v>
      </c>
      <c r="E36" s="25"/>
      <c r="F36" s="152"/>
      <c r="G36" s="152"/>
      <c r="H36" s="25"/>
      <c r="I36" s="152"/>
      <c r="J36" s="152"/>
      <c r="K36" s="152"/>
      <c r="L36" s="152"/>
      <c r="M36" s="152"/>
      <c r="N36" s="152"/>
      <c r="O36" s="152"/>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4"/>
      <c r="GA36" s="154"/>
      <c r="GB36" s="154"/>
      <c r="GC36" s="154"/>
      <c r="GD36" s="154"/>
      <c r="GE36" s="154"/>
      <c r="GF36" s="154"/>
      <c r="GG36" s="154"/>
      <c r="GH36" s="154"/>
      <c r="GI36" s="154"/>
      <c r="GJ36" s="154"/>
      <c r="GK36" s="154"/>
      <c r="GL36" s="154"/>
      <c r="GM36" s="154"/>
      <c r="GN36" s="154"/>
      <c r="GO36" s="154"/>
      <c r="GP36" s="154"/>
      <c r="GQ36" s="154"/>
      <c r="GR36" s="154"/>
      <c r="GS36" s="154"/>
      <c r="GT36" s="154"/>
      <c r="GU36" s="154"/>
      <c r="GV36" s="154"/>
      <c r="GW36" s="154"/>
      <c r="GX36" s="154"/>
      <c r="GY36" s="154"/>
      <c r="GZ36" s="154"/>
      <c r="HA36" s="154"/>
      <c r="HB36" s="154"/>
      <c r="HC36" s="154"/>
      <c r="HD36" s="154"/>
      <c r="HE36" s="154"/>
      <c r="HF36" s="154"/>
      <c r="HG36" s="154"/>
      <c r="HH36" s="154"/>
      <c r="HI36" s="154"/>
      <c r="HJ36" s="154"/>
      <c r="HK36" s="154"/>
      <c r="HL36" s="154"/>
      <c r="HM36" s="154"/>
      <c r="HN36" s="154"/>
      <c r="HO36" s="154"/>
      <c r="HP36" s="154"/>
      <c r="HQ36" s="154"/>
      <c r="HR36" s="154"/>
      <c r="HS36" s="154"/>
      <c r="HT36" s="154"/>
      <c r="HU36" s="154"/>
      <c r="HV36" s="154"/>
      <c r="HW36" s="154"/>
      <c r="HX36" s="154"/>
      <c r="HY36" s="154"/>
      <c r="HZ36" s="154"/>
      <c r="IA36" s="154"/>
      <c r="IB36" s="154"/>
      <c r="IC36" s="154"/>
      <c r="ID36" s="154"/>
      <c r="IE36" s="154"/>
      <c r="IF36" s="154"/>
      <c r="IG36" s="154"/>
      <c r="IH36" s="154"/>
      <c r="II36" s="154"/>
      <c r="IJ36" s="154"/>
      <c r="IK36" s="154"/>
      <c r="IL36" s="154"/>
      <c r="IM36" s="154"/>
      <c r="IN36" s="154"/>
      <c r="IO36" s="154"/>
      <c r="IP36" s="154"/>
      <c r="IQ36" s="154"/>
      <c r="IR36" s="154"/>
      <c r="IS36" s="154"/>
      <c r="IT36" s="154"/>
    </row>
    <row r="37" spans="1:252" s="155" customFormat="1" ht="27">
      <c r="A37" s="164">
        <v>29</v>
      </c>
      <c r="B37" s="242" t="s">
        <v>236</v>
      </c>
      <c r="C37" s="166" t="s">
        <v>39</v>
      </c>
      <c r="D37" s="239">
        <v>1</v>
      </c>
      <c r="E37" s="25"/>
      <c r="F37" s="152"/>
      <c r="G37" s="152"/>
      <c r="H37" s="25"/>
      <c r="I37" s="152"/>
      <c r="J37" s="152"/>
      <c r="K37" s="152"/>
      <c r="L37" s="152"/>
      <c r="M37" s="152"/>
      <c r="N37" s="152"/>
      <c r="O37" s="152"/>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c r="ET37" s="154"/>
      <c r="EU37" s="154"/>
      <c r="EV37" s="154"/>
      <c r="EW37" s="154"/>
      <c r="EX37" s="154"/>
      <c r="EY37" s="154"/>
      <c r="EZ37" s="154"/>
      <c r="FA37" s="154"/>
      <c r="FB37" s="154"/>
      <c r="FC37" s="154"/>
      <c r="FD37" s="154"/>
      <c r="FE37" s="154"/>
      <c r="FF37" s="154"/>
      <c r="FG37" s="154"/>
      <c r="FH37" s="154"/>
      <c r="FI37" s="154"/>
      <c r="FJ37" s="154"/>
      <c r="FK37" s="154"/>
      <c r="FL37" s="154"/>
      <c r="FM37" s="154"/>
      <c r="FN37" s="154"/>
      <c r="FO37" s="154"/>
      <c r="FP37" s="154"/>
      <c r="FQ37" s="154"/>
      <c r="FR37" s="154"/>
      <c r="FS37" s="154"/>
      <c r="FT37" s="154"/>
      <c r="FU37" s="154"/>
      <c r="FV37" s="154"/>
      <c r="FW37" s="154"/>
      <c r="FX37" s="154"/>
      <c r="FY37" s="154"/>
      <c r="FZ37" s="154"/>
      <c r="GA37" s="154"/>
      <c r="GB37" s="154"/>
      <c r="GC37" s="154"/>
      <c r="GD37" s="154"/>
      <c r="GE37" s="154"/>
      <c r="GF37" s="154"/>
      <c r="GG37" s="154"/>
      <c r="GH37" s="154"/>
      <c r="GI37" s="154"/>
      <c r="GJ37" s="154"/>
      <c r="GK37" s="154"/>
      <c r="GL37" s="154"/>
      <c r="GM37" s="154"/>
      <c r="GN37" s="154"/>
      <c r="GO37" s="154"/>
      <c r="GP37" s="154"/>
      <c r="GQ37" s="154"/>
      <c r="GR37" s="154"/>
      <c r="GS37" s="154"/>
      <c r="GT37" s="154"/>
      <c r="GU37" s="154"/>
      <c r="GV37" s="154"/>
      <c r="GW37" s="154"/>
      <c r="GX37" s="154"/>
      <c r="GY37" s="154"/>
      <c r="GZ37" s="154"/>
      <c r="HA37" s="154"/>
      <c r="HB37" s="154"/>
      <c r="HC37" s="154"/>
      <c r="HD37" s="154"/>
      <c r="HE37" s="154"/>
      <c r="HF37" s="154"/>
      <c r="HG37" s="154"/>
      <c r="HH37" s="154"/>
      <c r="HI37" s="154"/>
      <c r="HJ37" s="154"/>
      <c r="HK37" s="154"/>
      <c r="HL37" s="154"/>
      <c r="HM37" s="154"/>
      <c r="HN37" s="154"/>
      <c r="HO37" s="154"/>
      <c r="HP37" s="154"/>
      <c r="HQ37" s="154"/>
      <c r="HR37" s="154"/>
      <c r="HS37" s="154"/>
      <c r="HT37" s="154"/>
      <c r="HU37" s="154"/>
      <c r="HV37" s="154"/>
      <c r="HW37" s="154"/>
      <c r="HX37" s="154"/>
      <c r="HY37" s="154"/>
      <c r="HZ37" s="154"/>
      <c r="IA37" s="154"/>
      <c r="IB37" s="154"/>
      <c r="IC37" s="154"/>
      <c r="ID37" s="154"/>
      <c r="IE37" s="154"/>
      <c r="IF37" s="154"/>
      <c r="IG37" s="154"/>
      <c r="IH37" s="154"/>
      <c r="II37" s="154"/>
      <c r="IJ37" s="154"/>
      <c r="IK37" s="154"/>
      <c r="IL37" s="154"/>
      <c r="IM37" s="154"/>
      <c r="IN37" s="154"/>
      <c r="IO37" s="154"/>
      <c r="IP37" s="154"/>
      <c r="IQ37" s="154"/>
      <c r="IR37" s="154"/>
    </row>
    <row r="38" spans="1:255" s="169" customFormat="1" ht="25.5">
      <c r="A38" s="164">
        <v>30</v>
      </c>
      <c r="B38" s="172" t="s">
        <v>242</v>
      </c>
      <c r="C38" s="166" t="s">
        <v>42</v>
      </c>
      <c r="D38" s="239">
        <f>ROUND(D37*0.25,1)</f>
        <v>0.3</v>
      </c>
      <c r="E38" s="152"/>
      <c r="F38" s="152"/>
      <c r="G38" s="152"/>
      <c r="H38" s="152"/>
      <c r="I38" s="152"/>
      <c r="J38" s="152"/>
      <c r="K38" s="152"/>
      <c r="L38" s="152"/>
      <c r="M38" s="152"/>
      <c r="N38" s="152"/>
      <c r="O38" s="152"/>
      <c r="P38" s="154"/>
      <c r="IO38" s="170"/>
      <c r="IP38" s="170"/>
      <c r="IQ38" s="170"/>
      <c r="IR38" s="170"/>
      <c r="IS38" s="170"/>
      <c r="IT38" s="170"/>
      <c r="IU38" s="170"/>
    </row>
    <row r="39" spans="1:252" s="155" customFormat="1" ht="13.5">
      <c r="A39" s="164">
        <v>31</v>
      </c>
      <c r="B39" s="167" t="s">
        <v>134</v>
      </c>
      <c r="C39" s="166" t="s">
        <v>26</v>
      </c>
      <c r="D39" s="239">
        <v>10</v>
      </c>
      <c r="E39" s="25"/>
      <c r="F39" s="152"/>
      <c r="G39" s="152"/>
      <c r="H39" s="25"/>
      <c r="I39" s="152"/>
      <c r="J39" s="152"/>
      <c r="K39" s="152"/>
      <c r="L39" s="152"/>
      <c r="M39" s="152"/>
      <c r="N39" s="152"/>
      <c r="O39" s="152"/>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4"/>
      <c r="EN39" s="154"/>
      <c r="EO39" s="154"/>
      <c r="EP39" s="154"/>
      <c r="EQ39" s="154"/>
      <c r="ER39" s="154"/>
      <c r="ES39" s="154"/>
      <c r="ET39" s="154"/>
      <c r="EU39" s="154"/>
      <c r="EV39" s="154"/>
      <c r="EW39" s="154"/>
      <c r="EX39" s="154"/>
      <c r="EY39" s="154"/>
      <c r="EZ39" s="154"/>
      <c r="FA39" s="154"/>
      <c r="FB39" s="154"/>
      <c r="FC39" s="154"/>
      <c r="FD39" s="154"/>
      <c r="FE39" s="154"/>
      <c r="FF39" s="154"/>
      <c r="FG39" s="154"/>
      <c r="FH39" s="154"/>
      <c r="FI39" s="154"/>
      <c r="FJ39" s="154"/>
      <c r="FK39" s="154"/>
      <c r="FL39" s="154"/>
      <c r="FM39" s="154"/>
      <c r="FN39" s="154"/>
      <c r="FO39" s="154"/>
      <c r="FP39" s="154"/>
      <c r="FQ39" s="154"/>
      <c r="FR39" s="154"/>
      <c r="FS39" s="154"/>
      <c r="FT39" s="154"/>
      <c r="FU39" s="154"/>
      <c r="FV39" s="154"/>
      <c r="FW39" s="154"/>
      <c r="FX39" s="154"/>
      <c r="FY39" s="154"/>
      <c r="FZ39" s="154"/>
      <c r="GA39" s="154"/>
      <c r="GB39" s="154"/>
      <c r="GC39" s="154"/>
      <c r="GD39" s="154"/>
      <c r="GE39" s="154"/>
      <c r="GF39" s="154"/>
      <c r="GG39" s="154"/>
      <c r="GH39" s="154"/>
      <c r="GI39" s="154"/>
      <c r="GJ39" s="154"/>
      <c r="GK39" s="154"/>
      <c r="GL39" s="154"/>
      <c r="GM39" s="154"/>
      <c r="GN39" s="154"/>
      <c r="GO39" s="154"/>
      <c r="GP39" s="154"/>
      <c r="GQ39" s="154"/>
      <c r="GR39" s="154"/>
      <c r="GS39" s="154"/>
      <c r="GT39" s="154"/>
      <c r="GU39" s="154"/>
      <c r="GV39" s="154"/>
      <c r="GW39" s="154"/>
      <c r="GX39" s="154"/>
      <c r="GY39" s="154"/>
      <c r="GZ39" s="154"/>
      <c r="HA39" s="154"/>
      <c r="HB39" s="154"/>
      <c r="HC39" s="154"/>
      <c r="HD39" s="154"/>
      <c r="HE39" s="154"/>
      <c r="HF39" s="154"/>
      <c r="HG39" s="154"/>
      <c r="HH39" s="154"/>
      <c r="HI39" s="154"/>
      <c r="HJ39" s="154"/>
      <c r="HK39" s="154"/>
      <c r="HL39" s="154"/>
      <c r="HM39" s="154"/>
      <c r="HN39" s="154"/>
      <c r="HO39" s="154"/>
      <c r="HP39" s="154"/>
      <c r="HQ39" s="154"/>
      <c r="HR39" s="154"/>
      <c r="HS39" s="154"/>
      <c r="HT39" s="154"/>
      <c r="HU39" s="154"/>
      <c r="HV39" s="154"/>
      <c r="HW39" s="154"/>
      <c r="HX39" s="154"/>
      <c r="HY39" s="154"/>
      <c r="HZ39" s="154"/>
      <c r="IA39" s="154"/>
      <c r="IB39" s="154"/>
      <c r="IC39" s="154"/>
      <c r="ID39" s="154"/>
      <c r="IE39" s="154"/>
      <c r="IF39" s="154"/>
      <c r="IG39" s="154"/>
      <c r="IH39" s="154"/>
      <c r="II39" s="154"/>
      <c r="IJ39" s="154"/>
      <c r="IK39" s="154"/>
      <c r="IL39" s="154"/>
      <c r="IM39" s="154"/>
      <c r="IN39" s="154"/>
      <c r="IO39" s="154"/>
      <c r="IP39" s="154"/>
      <c r="IQ39" s="154"/>
      <c r="IR39" s="154"/>
    </row>
    <row r="40" spans="1:255" s="169" customFormat="1" ht="25.5">
      <c r="A40" s="164">
        <v>32</v>
      </c>
      <c r="B40" s="172" t="s">
        <v>242</v>
      </c>
      <c r="C40" s="166" t="s">
        <v>42</v>
      </c>
      <c r="D40" s="239">
        <f>ROUND(D39*0.03,1)</f>
        <v>0.3</v>
      </c>
      <c r="E40" s="152"/>
      <c r="F40" s="152"/>
      <c r="G40" s="152"/>
      <c r="H40" s="152"/>
      <c r="I40" s="152"/>
      <c r="J40" s="152"/>
      <c r="K40" s="152"/>
      <c r="L40" s="152"/>
      <c r="M40" s="152"/>
      <c r="N40" s="152"/>
      <c r="O40" s="152"/>
      <c r="P40" s="154"/>
      <c r="IO40" s="170"/>
      <c r="IP40" s="170"/>
      <c r="IQ40" s="170"/>
      <c r="IR40" s="170"/>
      <c r="IS40" s="170"/>
      <c r="IT40" s="170"/>
      <c r="IU40" s="170"/>
    </row>
    <row r="41" spans="1:255" s="169" customFormat="1" ht="14.25">
      <c r="A41" s="164">
        <v>33</v>
      </c>
      <c r="B41" s="192" t="s">
        <v>48</v>
      </c>
      <c r="C41" s="20"/>
      <c r="D41" s="24"/>
      <c r="E41" s="152"/>
      <c r="F41" s="152"/>
      <c r="G41" s="152"/>
      <c r="H41" s="152"/>
      <c r="I41" s="152"/>
      <c r="J41" s="152"/>
      <c r="K41" s="152"/>
      <c r="L41" s="152"/>
      <c r="M41" s="152"/>
      <c r="N41" s="152"/>
      <c r="O41" s="152"/>
      <c r="P41" s="154"/>
      <c r="IO41" s="170"/>
      <c r="IP41" s="170"/>
      <c r="IQ41" s="170"/>
      <c r="IR41" s="170"/>
      <c r="IS41" s="170"/>
      <c r="IT41" s="170"/>
      <c r="IU41" s="170"/>
    </row>
    <row r="42" spans="1:254" s="155" customFormat="1" ht="27">
      <c r="A42" s="164">
        <v>34</v>
      </c>
      <c r="B42" s="167" t="s">
        <v>222</v>
      </c>
      <c r="C42" s="166" t="s">
        <v>110</v>
      </c>
      <c r="D42" s="25">
        <f>D9</f>
        <v>33</v>
      </c>
      <c r="E42" s="152"/>
      <c r="F42" s="152"/>
      <c r="G42" s="152"/>
      <c r="H42" s="152"/>
      <c r="I42" s="152"/>
      <c r="J42" s="152"/>
      <c r="K42" s="152"/>
      <c r="L42" s="152"/>
      <c r="M42" s="152"/>
      <c r="N42" s="152"/>
      <c r="O42" s="152"/>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c r="FY42" s="154"/>
      <c r="FZ42" s="154"/>
      <c r="GA42" s="154"/>
      <c r="GB42" s="154"/>
      <c r="GC42" s="154"/>
      <c r="GD42" s="154"/>
      <c r="GE42" s="154"/>
      <c r="GF42" s="154"/>
      <c r="GG42" s="154"/>
      <c r="GH42" s="154"/>
      <c r="GI42" s="154"/>
      <c r="GJ42" s="154"/>
      <c r="GK42" s="154"/>
      <c r="GL42" s="154"/>
      <c r="GM42" s="154"/>
      <c r="GN42" s="154"/>
      <c r="GO42" s="154"/>
      <c r="GP42" s="154"/>
      <c r="GQ42" s="154"/>
      <c r="GR42" s="154"/>
      <c r="GS42" s="154"/>
      <c r="GT42" s="154"/>
      <c r="GU42" s="154"/>
      <c r="GV42" s="154"/>
      <c r="GW42" s="154"/>
      <c r="GX42" s="154"/>
      <c r="GY42" s="154"/>
      <c r="GZ42" s="154"/>
      <c r="HA42" s="154"/>
      <c r="HB42" s="154"/>
      <c r="HC42" s="154"/>
      <c r="HD42" s="154"/>
      <c r="HE42" s="154"/>
      <c r="HF42" s="154"/>
      <c r="HG42" s="154"/>
      <c r="HH42" s="154"/>
      <c r="HI42" s="154"/>
      <c r="HJ42" s="154"/>
      <c r="HK42" s="154"/>
      <c r="HL42" s="154"/>
      <c r="HM42" s="154"/>
      <c r="HN42" s="154"/>
      <c r="HO42" s="154"/>
      <c r="HP42" s="154"/>
      <c r="HQ42" s="154"/>
      <c r="HR42" s="154"/>
      <c r="HS42" s="154"/>
      <c r="HT42" s="154"/>
      <c r="HU42" s="154"/>
      <c r="HV42" s="154"/>
      <c r="HW42" s="154"/>
      <c r="HX42" s="154"/>
      <c r="HY42" s="154"/>
      <c r="HZ42" s="154"/>
      <c r="IA42" s="154"/>
      <c r="IB42" s="154"/>
      <c r="IC42" s="154"/>
      <c r="ID42" s="154"/>
      <c r="IE42" s="154"/>
      <c r="IF42" s="154"/>
      <c r="IG42" s="154"/>
      <c r="IH42" s="154"/>
      <c r="II42" s="154"/>
      <c r="IJ42" s="154"/>
      <c r="IK42" s="154"/>
      <c r="IL42" s="154"/>
      <c r="IM42" s="154"/>
      <c r="IN42" s="154"/>
      <c r="IO42" s="154"/>
      <c r="IP42" s="154"/>
      <c r="IQ42" s="154"/>
      <c r="IR42" s="154"/>
      <c r="IS42" s="154"/>
      <c r="IT42" s="154"/>
    </row>
    <row r="43" spans="1:254" s="155" customFormat="1" ht="25.5">
      <c r="A43" s="164">
        <v>35</v>
      </c>
      <c r="B43" s="246" t="s">
        <v>243</v>
      </c>
      <c r="C43" s="166" t="s">
        <v>110</v>
      </c>
      <c r="D43" s="25">
        <f>D42*1.1</f>
        <v>36.300000000000004</v>
      </c>
      <c r="E43" s="152"/>
      <c r="F43" s="152"/>
      <c r="G43" s="152"/>
      <c r="H43" s="152"/>
      <c r="I43" s="152"/>
      <c r="J43" s="152"/>
      <c r="K43" s="152"/>
      <c r="L43" s="152"/>
      <c r="M43" s="152"/>
      <c r="N43" s="152"/>
      <c r="O43" s="152"/>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54"/>
      <c r="IH43" s="154"/>
      <c r="II43" s="154"/>
      <c r="IJ43" s="154"/>
      <c r="IK43" s="154"/>
      <c r="IL43" s="154"/>
      <c r="IM43" s="154"/>
      <c r="IN43" s="154"/>
      <c r="IO43" s="154"/>
      <c r="IP43" s="154"/>
      <c r="IQ43" s="154"/>
      <c r="IR43" s="154"/>
      <c r="IS43" s="154"/>
      <c r="IT43" s="154"/>
    </row>
    <row r="44" spans="1:254" s="155" customFormat="1" ht="38.25">
      <c r="A44" s="164">
        <v>36</v>
      </c>
      <c r="B44" s="246" t="s">
        <v>244</v>
      </c>
      <c r="C44" s="166" t="s">
        <v>42</v>
      </c>
      <c r="D44" s="25">
        <v>8.25</v>
      </c>
      <c r="E44" s="152"/>
      <c r="F44" s="152"/>
      <c r="G44" s="152"/>
      <c r="H44" s="152"/>
      <c r="I44" s="152"/>
      <c r="J44" s="152"/>
      <c r="K44" s="152"/>
      <c r="L44" s="152"/>
      <c r="M44" s="152"/>
      <c r="N44" s="152"/>
      <c r="O44" s="152"/>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c r="GS44" s="154"/>
      <c r="GT44" s="154"/>
      <c r="GU44" s="154"/>
      <c r="GV44" s="154"/>
      <c r="GW44" s="154"/>
      <c r="GX44" s="154"/>
      <c r="GY44" s="154"/>
      <c r="GZ44" s="154"/>
      <c r="HA44" s="154"/>
      <c r="HB44" s="154"/>
      <c r="HC44" s="154"/>
      <c r="HD44" s="154"/>
      <c r="HE44" s="154"/>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154"/>
      <c r="IF44" s="154"/>
      <c r="IG44" s="154"/>
      <c r="IH44" s="154"/>
      <c r="II44" s="154"/>
      <c r="IJ44" s="154"/>
      <c r="IK44" s="154"/>
      <c r="IL44" s="154"/>
      <c r="IM44" s="154"/>
      <c r="IN44" s="154"/>
      <c r="IO44" s="154"/>
      <c r="IP44" s="154"/>
      <c r="IQ44" s="154"/>
      <c r="IR44" s="154"/>
      <c r="IS44" s="154"/>
      <c r="IT44" s="154"/>
    </row>
    <row r="45" spans="1:255" s="169" customFormat="1" ht="54">
      <c r="A45" s="164">
        <v>37</v>
      </c>
      <c r="B45" s="173" t="s">
        <v>138</v>
      </c>
      <c r="C45" s="166" t="s">
        <v>26</v>
      </c>
      <c r="D45" s="25">
        <v>23</v>
      </c>
      <c r="E45" s="152"/>
      <c r="F45" s="152"/>
      <c r="G45" s="152"/>
      <c r="H45" s="152"/>
      <c r="I45" s="152"/>
      <c r="J45" s="152"/>
      <c r="K45" s="152"/>
      <c r="L45" s="152"/>
      <c r="M45" s="152"/>
      <c r="N45" s="152"/>
      <c r="O45" s="152"/>
      <c r="P45" s="154"/>
      <c r="IO45" s="170"/>
      <c r="IP45" s="170"/>
      <c r="IQ45" s="170"/>
      <c r="IR45" s="170"/>
      <c r="IS45" s="170"/>
      <c r="IT45" s="170"/>
      <c r="IU45" s="170"/>
    </row>
    <row r="46" spans="1:255" s="169" customFormat="1" ht="14.25">
      <c r="A46" s="164">
        <v>38</v>
      </c>
      <c r="B46" s="190" t="s">
        <v>56</v>
      </c>
      <c r="C46" s="20"/>
      <c r="D46" s="24"/>
      <c r="E46" s="152"/>
      <c r="F46" s="152"/>
      <c r="G46" s="152"/>
      <c r="H46" s="152"/>
      <c r="I46" s="152"/>
      <c r="J46" s="152"/>
      <c r="K46" s="152"/>
      <c r="L46" s="152"/>
      <c r="M46" s="152"/>
      <c r="N46" s="152"/>
      <c r="O46" s="152"/>
      <c r="P46" s="154"/>
      <c r="IO46" s="170"/>
      <c r="IP46" s="170"/>
      <c r="IQ46" s="170"/>
      <c r="IR46" s="170"/>
      <c r="IS46" s="170"/>
      <c r="IT46" s="170"/>
      <c r="IU46" s="170"/>
    </row>
    <row r="47" spans="1:252" s="155" customFormat="1" ht="40.5">
      <c r="A47" s="164">
        <v>39</v>
      </c>
      <c r="B47" s="242" t="s">
        <v>237</v>
      </c>
      <c r="C47" s="166" t="s">
        <v>110</v>
      </c>
      <c r="D47" s="239">
        <v>3.2</v>
      </c>
      <c r="E47" s="25"/>
      <c r="F47" s="152"/>
      <c r="G47" s="152"/>
      <c r="H47" s="25"/>
      <c r="I47" s="152"/>
      <c r="J47" s="152"/>
      <c r="K47" s="152"/>
      <c r="L47" s="152"/>
      <c r="M47" s="152"/>
      <c r="N47" s="152"/>
      <c r="O47" s="152"/>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54"/>
      <c r="IH47" s="154"/>
      <c r="II47" s="154"/>
      <c r="IJ47" s="154"/>
      <c r="IK47" s="154"/>
      <c r="IL47" s="154"/>
      <c r="IM47" s="154"/>
      <c r="IN47" s="154"/>
      <c r="IO47" s="154"/>
      <c r="IP47" s="154"/>
      <c r="IQ47" s="154"/>
      <c r="IR47" s="154"/>
    </row>
    <row r="48" spans="1:255" s="169" customFormat="1" ht="25.5">
      <c r="A48" s="164">
        <v>40</v>
      </c>
      <c r="B48" s="246" t="s">
        <v>245</v>
      </c>
      <c r="C48" s="20" t="s">
        <v>43</v>
      </c>
      <c r="D48" s="24">
        <f>ROUND(D47*0.5,2)</f>
        <v>1.6</v>
      </c>
      <c r="E48" s="152"/>
      <c r="F48" s="152"/>
      <c r="G48" s="152"/>
      <c r="H48" s="152"/>
      <c r="I48" s="152"/>
      <c r="J48" s="152"/>
      <c r="K48" s="152"/>
      <c r="L48" s="152"/>
      <c r="M48" s="152"/>
      <c r="N48" s="152"/>
      <c r="O48" s="152"/>
      <c r="P48" s="154"/>
      <c r="IO48" s="170"/>
      <c r="IP48" s="170"/>
      <c r="IQ48" s="170"/>
      <c r="IR48" s="170"/>
      <c r="IS48" s="170"/>
      <c r="IT48" s="170"/>
      <c r="IU48" s="170"/>
    </row>
    <row r="49" spans="1:255" s="169" customFormat="1" ht="25.5">
      <c r="A49" s="164">
        <v>41</v>
      </c>
      <c r="B49" s="246" t="s">
        <v>246</v>
      </c>
      <c r="C49" s="20" t="s">
        <v>42</v>
      </c>
      <c r="D49" s="24">
        <f>ROUND(D47*0.2,2)</f>
        <v>0.64</v>
      </c>
      <c r="E49" s="152"/>
      <c r="F49" s="152"/>
      <c r="G49" s="152"/>
      <c r="H49" s="152"/>
      <c r="I49" s="152"/>
      <c r="J49" s="152"/>
      <c r="K49" s="152"/>
      <c r="L49" s="152"/>
      <c r="M49" s="152"/>
      <c r="N49" s="152"/>
      <c r="O49" s="152"/>
      <c r="P49" s="154"/>
      <c r="IO49" s="170"/>
      <c r="IP49" s="170"/>
      <c r="IQ49" s="170"/>
      <c r="IR49" s="170"/>
      <c r="IS49" s="170"/>
      <c r="IT49" s="170"/>
      <c r="IU49" s="170"/>
    </row>
    <row r="50" spans="1:254" s="155" customFormat="1" ht="13.5">
      <c r="A50" s="164">
        <v>42</v>
      </c>
      <c r="B50" s="246" t="s">
        <v>247</v>
      </c>
      <c r="C50" s="166" t="s">
        <v>110</v>
      </c>
      <c r="D50" s="24">
        <f>ROUND(D47*0.03,2)</f>
        <v>0.1</v>
      </c>
      <c r="E50" s="25"/>
      <c r="F50" s="152"/>
      <c r="G50" s="152"/>
      <c r="H50" s="25"/>
      <c r="I50" s="152"/>
      <c r="J50" s="152"/>
      <c r="K50" s="152"/>
      <c r="L50" s="152"/>
      <c r="M50" s="152"/>
      <c r="N50" s="152"/>
      <c r="O50" s="152"/>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4"/>
      <c r="EN50" s="154"/>
      <c r="EO50" s="154"/>
      <c r="EP50" s="154"/>
      <c r="EQ50" s="154"/>
      <c r="ER50" s="154"/>
      <c r="ES50" s="154"/>
      <c r="ET50" s="154"/>
      <c r="EU50" s="154"/>
      <c r="EV50" s="154"/>
      <c r="EW50" s="154"/>
      <c r="EX50" s="154"/>
      <c r="EY50" s="154"/>
      <c r="EZ50" s="154"/>
      <c r="FA50" s="154"/>
      <c r="FB50" s="154"/>
      <c r="FC50" s="154"/>
      <c r="FD50" s="154"/>
      <c r="FE50" s="154"/>
      <c r="FF50" s="154"/>
      <c r="FG50" s="154"/>
      <c r="FH50" s="154"/>
      <c r="FI50" s="154"/>
      <c r="FJ50" s="154"/>
      <c r="FK50" s="154"/>
      <c r="FL50" s="154"/>
      <c r="FM50" s="154"/>
      <c r="FN50" s="154"/>
      <c r="FO50" s="154"/>
      <c r="FP50" s="154"/>
      <c r="FQ50" s="154"/>
      <c r="FR50" s="154"/>
      <c r="FS50" s="154"/>
      <c r="FT50" s="154"/>
      <c r="FU50" s="154"/>
      <c r="FV50" s="154"/>
      <c r="FW50" s="154"/>
      <c r="FX50" s="154"/>
      <c r="FY50" s="154"/>
      <c r="FZ50" s="154"/>
      <c r="GA50" s="154"/>
      <c r="GB50" s="154"/>
      <c r="GC50" s="154"/>
      <c r="GD50" s="154"/>
      <c r="GE50" s="154"/>
      <c r="GF50" s="154"/>
      <c r="GG50" s="154"/>
      <c r="GH50" s="154"/>
      <c r="GI50" s="154"/>
      <c r="GJ50" s="154"/>
      <c r="GK50" s="154"/>
      <c r="GL50" s="154"/>
      <c r="GM50" s="154"/>
      <c r="GN50" s="154"/>
      <c r="GO50" s="154"/>
      <c r="GP50" s="154"/>
      <c r="GQ50" s="154"/>
      <c r="GR50" s="154"/>
      <c r="GS50" s="154"/>
      <c r="GT50" s="154"/>
      <c r="GU50" s="154"/>
      <c r="GV50" s="154"/>
      <c r="GW50" s="154"/>
      <c r="GX50" s="154"/>
      <c r="GY50" s="154"/>
      <c r="GZ50" s="154"/>
      <c r="HA50" s="154"/>
      <c r="HB50" s="154"/>
      <c r="HC50" s="154"/>
      <c r="HD50" s="154"/>
      <c r="HE50" s="154"/>
      <c r="HF50" s="154"/>
      <c r="HG50" s="154"/>
      <c r="HH50" s="154"/>
      <c r="HI50" s="154"/>
      <c r="HJ50" s="154"/>
      <c r="HK50" s="154"/>
      <c r="HL50" s="154"/>
      <c r="HM50" s="154"/>
      <c r="HN50" s="154"/>
      <c r="HO50" s="154"/>
      <c r="HP50" s="154"/>
      <c r="HQ50" s="154"/>
      <c r="HR50" s="154"/>
      <c r="HS50" s="154"/>
      <c r="HT50" s="154"/>
      <c r="HU50" s="154"/>
      <c r="HV50" s="154"/>
      <c r="HW50" s="154"/>
      <c r="HX50" s="154"/>
      <c r="HY50" s="154"/>
      <c r="HZ50" s="154"/>
      <c r="IA50" s="154"/>
      <c r="IB50" s="154"/>
      <c r="IC50" s="154"/>
      <c r="ID50" s="154"/>
      <c r="IE50" s="154"/>
      <c r="IF50" s="154"/>
      <c r="IG50" s="154"/>
      <c r="IH50" s="154"/>
      <c r="II50" s="154"/>
      <c r="IJ50" s="154"/>
      <c r="IK50" s="154"/>
      <c r="IL50" s="154"/>
      <c r="IM50" s="154"/>
      <c r="IN50" s="154"/>
      <c r="IO50" s="154"/>
      <c r="IP50" s="154"/>
      <c r="IQ50" s="154"/>
      <c r="IR50" s="154"/>
      <c r="IS50" s="154"/>
      <c r="IT50" s="154"/>
    </row>
    <row r="51" spans="1:16" s="175" customFormat="1" ht="15" customHeight="1">
      <c r="A51" s="164">
        <v>43</v>
      </c>
      <c r="B51" s="245" t="s">
        <v>84</v>
      </c>
      <c r="C51" s="45"/>
      <c r="D51" s="22"/>
      <c r="E51" s="46"/>
      <c r="F51" s="152"/>
      <c r="G51" s="152"/>
      <c r="H51" s="46"/>
      <c r="I51" s="152"/>
      <c r="J51" s="152"/>
      <c r="K51" s="152"/>
      <c r="L51" s="152"/>
      <c r="M51" s="152"/>
      <c r="N51" s="152"/>
      <c r="O51" s="152"/>
      <c r="P51" s="154"/>
    </row>
    <row r="52" spans="1:254" s="155" customFormat="1" ht="54">
      <c r="A52" s="164">
        <v>44</v>
      </c>
      <c r="B52" s="242" t="s">
        <v>238</v>
      </c>
      <c r="C52" s="166" t="s">
        <v>39</v>
      </c>
      <c r="D52" s="239">
        <v>4</v>
      </c>
      <c r="E52" s="23"/>
      <c r="F52" s="152"/>
      <c r="G52" s="152"/>
      <c r="H52" s="21"/>
      <c r="I52" s="152"/>
      <c r="J52" s="152"/>
      <c r="K52" s="152"/>
      <c r="L52" s="152"/>
      <c r="M52" s="152"/>
      <c r="N52" s="152"/>
      <c r="O52" s="152"/>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4"/>
      <c r="FF52" s="154"/>
      <c r="FG52" s="154"/>
      <c r="FH52" s="154"/>
      <c r="FI52" s="154"/>
      <c r="FJ52" s="154"/>
      <c r="FK52" s="154"/>
      <c r="FL52" s="154"/>
      <c r="FM52" s="154"/>
      <c r="FN52" s="154"/>
      <c r="FO52" s="154"/>
      <c r="FP52" s="154"/>
      <c r="FQ52" s="154"/>
      <c r="FR52" s="154"/>
      <c r="FS52" s="154"/>
      <c r="FT52" s="154"/>
      <c r="FU52" s="154"/>
      <c r="FV52" s="154"/>
      <c r="FW52" s="154"/>
      <c r="FX52" s="154"/>
      <c r="FY52" s="154"/>
      <c r="FZ52" s="154"/>
      <c r="GA52" s="154"/>
      <c r="GB52" s="154"/>
      <c r="GC52" s="154"/>
      <c r="GD52" s="154"/>
      <c r="GE52" s="154"/>
      <c r="GF52" s="154"/>
      <c r="GG52" s="154"/>
      <c r="GH52" s="154"/>
      <c r="GI52" s="154"/>
      <c r="GJ52" s="154"/>
      <c r="GK52" s="154"/>
      <c r="GL52" s="154"/>
      <c r="GM52" s="154"/>
      <c r="GN52" s="154"/>
      <c r="GO52" s="154"/>
      <c r="GP52" s="154"/>
      <c r="GQ52" s="154"/>
      <c r="GR52" s="154"/>
      <c r="GS52" s="154"/>
      <c r="GT52" s="154"/>
      <c r="GU52" s="154"/>
      <c r="GV52" s="154"/>
      <c r="GW52" s="154"/>
      <c r="GX52" s="154"/>
      <c r="GY52" s="154"/>
      <c r="GZ52" s="154"/>
      <c r="HA52" s="154"/>
      <c r="HB52" s="154"/>
      <c r="HC52" s="154"/>
      <c r="HD52" s="154"/>
      <c r="HE52" s="154"/>
      <c r="HF52" s="154"/>
      <c r="HG52" s="154"/>
      <c r="HH52" s="154"/>
      <c r="HI52" s="154"/>
      <c r="HJ52" s="154"/>
      <c r="HK52" s="154"/>
      <c r="HL52" s="154"/>
      <c r="HM52" s="154"/>
      <c r="HN52" s="154"/>
      <c r="HO52" s="154"/>
      <c r="HP52" s="154"/>
      <c r="HQ52" s="154"/>
      <c r="HR52" s="154"/>
      <c r="HS52" s="154"/>
      <c r="HT52" s="154"/>
      <c r="HU52" s="154"/>
      <c r="HV52" s="154"/>
      <c r="HW52" s="154"/>
      <c r="HX52" s="154"/>
      <c r="HY52" s="154"/>
      <c r="HZ52" s="154"/>
      <c r="IA52" s="154"/>
      <c r="IB52" s="154"/>
      <c r="IC52" s="154"/>
      <c r="ID52" s="154"/>
      <c r="IE52" s="154"/>
      <c r="IF52" s="154"/>
      <c r="IG52" s="154"/>
      <c r="IH52" s="154"/>
      <c r="II52" s="154"/>
      <c r="IJ52" s="154"/>
      <c r="IK52" s="154"/>
      <c r="IL52" s="154"/>
      <c r="IM52" s="154"/>
      <c r="IN52" s="154"/>
      <c r="IO52" s="154"/>
      <c r="IP52" s="154"/>
      <c r="IQ52" s="154"/>
      <c r="IR52" s="154"/>
      <c r="IS52" s="154"/>
      <c r="IT52" s="154"/>
    </row>
    <row r="53" spans="1:255" s="169" customFormat="1" ht="27">
      <c r="A53" s="164">
        <v>45</v>
      </c>
      <c r="B53" s="242" t="s">
        <v>239</v>
      </c>
      <c r="C53" s="166" t="s">
        <v>39</v>
      </c>
      <c r="D53" s="239">
        <v>1</v>
      </c>
      <c r="E53" s="152"/>
      <c r="F53" s="152"/>
      <c r="G53" s="152"/>
      <c r="H53" s="152"/>
      <c r="I53" s="152"/>
      <c r="J53" s="152"/>
      <c r="K53" s="152"/>
      <c r="L53" s="152"/>
      <c r="M53" s="152"/>
      <c r="N53" s="152"/>
      <c r="O53" s="152"/>
      <c r="P53" s="154"/>
      <c r="IO53" s="170"/>
      <c r="IP53" s="170"/>
      <c r="IQ53" s="170"/>
      <c r="IR53" s="170"/>
      <c r="IS53" s="170"/>
      <c r="IT53" s="170"/>
      <c r="IU53" s="170"/>
    </row>
    <row r="54" spans="1:255" s="169" customFormat="1" ht="14.25">
      <c r="A54" s="164">
        <v>46</v>
      </c>
      <c r="B54" s="192" t="s">
        <v>50</v>
      </c>
      <c r="C54" s="166"/>
      <c r="D54" s="239"/>
      <c r="E54" s="152"/>
      <c r="F54" s="152"/>
      <c r="G54" s="152"/>
      <c r="H54" s="152"/>
      <c r="I54" s="152"/>
      <c r="J54" s="152"/>
      <c r="K54" s="152"/>
      <c r="L54" s="152"/>
      <c r="M54" s="152"/>
      <c r="N54" s="152"/>
      <c r="O54" s="152"/>
      <c r="P54" s="154"/>
      <c r="IO54" s="170"/>
      <c r="IP54" s="170"/>
      <c r="IQ54" s="170"/>
      <c r="IR54" s="170"/>
      <c r="IS54" s="170"/>
      <c r="IT54" s="170"/>
      <c r="IU54" s="170"/>
    </row>
    <row r="55" spans="1:255" s="169" customFormat="1" ht="40.5">
      <c r="A55" s="164">
        <v>47</v>
      </c>
      <c r="B55" s="167" t="s">
        <v>146</v>
      </c>
      <c r="C55" s="20" t="s">
        <v>39</v>
      </c>
      <c r="D55" s="179">
        <v>2</v>
      </c>
      <c r="E55" s="152"/>
      <c r="F55" s="152"/>
      <c r="G55" s="152"/>
      <c r="H55" s="152"/>
      <c r="I55" s="152"/>
      <c r="J55" s="152"/>
      <c r="K55" s="152"/>
      <c r="L55" s="152"/>
      <c r="M55" s="152"/>
      <c r="N55" s="152"/>
      <c r="O55" s="152"/>
      <c r="P55" s="154"/>
      <c r="IO55" s="170"/>
      <c r="IP55" s="170"/>
      <c r="IQ55" s="170"/>
      <c r="IR55" s="170"/>
      <c r="IS55" s="170"/>
      <c r="IT55" s="170"/>
      <c r="IU55" s="170"/>
    </row>
    <row r="56" spans="1:255" s="169" customFormat="1" ht="27">
      <c r="A56" s="164">
        <v>48</v>
      </c>
      <c r="B56" s="180" t="s">
        <v>147</v>
      </c>
      <c r="C56" s="20" t="s">
        <v>110</v>
      </c>
      <c r="D56" s="24">
        <v>33</v>
      </c>
      <c r="E56" s="157"/>
      <c r="F56" s="152"/>
      <c r="G56" s="152"/>
      <c r="H56" s="152"/>
      <c r="I56" s="152"/>
      <c r="J56" s="152"/>
      <c r="K56" s="152"/>
      <c r="L56" s="152"/>
      <c r="M56" s="152"/>
      <c r="N56" s="152"/>
      <c r="O56" s="152"/>
      <c r="P56" s="154"/>
      <c r="IO56" s="170"/>
      <c r="IP56" s="170"/>
      <c r="IQ56" s="170"/>
      <c r="IR56" s="170"/>
      <c r="IS56" s="170"/>
      <c r="IT56" s="170"/>
      <c r="IU56" s="170"/>
    </row>
    <row r="57" spans="1:15" ht="25.5">
      <c r="A57" s="80"/>
      <c r="B57" s="139" t="s">
        <v>41</v>
      </c>
      <c r="C57" s="140"/>
      <c r="D57" s="141"/>
      <c r="E57" s="17"/>
      <c r="F57" s="17"/>
      <c r="G57" s="17"/>
      <c r="H57" s="17"/>
      <c r="I57" s="17"/>
      <c r="J57" s="41"/>
      <c r="K57" s="142"/>
      <c r="L57" s="142"/>
      <c r="M57" s="142"/>
      <c r="N57" s="142"/>
      <c r="O57" s="142"/>
    </row>
    <row r="58" spans="1:15" s="55" customFormat="1" ht="13.5">
      <c r="A58" s="74"/>
      <c r="B58" s="74" t="s">
        <v>20</v>
      </c>
      <c r="C58" s="198" t="s">
        <v>330</v>
      </c>
      <c r="D58" s="75"/>
      <c r="E58" s="76"/>
      <c r="F58" s="76"/>
      <c r="G58" s="76"/>
      <c r="H58" s="76"/>
      <c r="I58" s="70"/>
      <c r="J58" s="70"/>
      <c r="K58" s="70"/>
      <c r="L58" s="70"/>
      <c r="M58" s="70"/>
      <c r="N58" s="70"/>
      <c r="O58" s="75"/>
    </row>
    <row r="59" spans="1:15" s="55" customFormat="1" ht="13.5">
      <c r="A59" s="74"/>
      <c r="B59" s="74" t="s">
        <v>21</v>
      </c>
      <c r="C59" s="198" t="s">
        <v>330</v>
      </c>
      <c r="D59" s="75"/>
      <c r="E59" s="74"/>
      <c r="F59" s="74"/>
      <c r="G59" s="74"/>
      <c r="H59" s="74"/>
      <c r="I59" s="70"/>
      <c r="J59" s="70"/>
      <c r="K59" s="70"/>
      <c r="L59" s="70"/>
      <c r="M59" s="70"/>
      <c r="N59" s="70"/>
      <c r="O59" s="75"/>
    </row>
    <row r="60" spans="1:15" s="55" customFormat="1" ht="13.5">
      <c r="A60" s="77"/>
      <c r="B60" s="77" t="s">
        <v>40</v>
      </c>
      <c r="C60" s="74"/>
      <c r="D60" s="78"/>
      <c r="E60" s="74"/>
      <c r="F60" s="74"/>
      <c r="G60" s="74"/>
      <c r="H60" s="74"/>
      <c r="I60" s="70"/>
      <c r="J60" s="70"/>
      <c r="K60" s="70"/>
      <c r="L60" s="70"/>
      <c r="M60" s="70"/>
      <c r="N60" s="70"/>
      <c r="O60" s="79"/>
    </row>
    <row r="61" spans="1:248" ht="12.75" customHeight="1">
      <c r="A61" s="80"/>
      <c r="B61" s="81" t="s">
        <v>108</v>
      </c>
      <c r="C61" s="82">
        <v>0.21</v>
      </c>
      <c r="D61" s="83"/>
      <c r="E61" s="67"/>
      <c r="F61" s="67"/>
      <c r="G61" s="67"/>
      <c r="H61" s="67"/>
      <c r="I61" s="67"/>
      <c r="J61" s="84"/>
      <c r="K61" s="85"/>
      <c r="L61" s="67"/>
      <c r="M61" s="66"/>
      <c r="N61" s="67"/>
      <c r="O61" s="25"/>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row>
    <row r="62" spans="1:248" ht="12.75" customHeight="1">
      <c r="A62" s="80"/>
      <c r="B62" s="86" t="s">
        <v>4</v>
      </c>
      <c r="C62" s="67"/>
      <c r="D62" s="83"/>
      <c r="E62" s="67"/>
      <c r="F62" s="67"/>
      <c r="G62" s="67"/>
      <c r="H62" s="67"/>
      <c r="I62" s="67"/>
      <c r="J62" s="84"/>
      <c r="K62" s="85"/>
      <c r="L62" s="67"/>
      <c r="M62" s="66"/>
      <c r="N62" s="67"/>
      <c r="O62" s="87"/>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row>
    <row r="63" spans="2:248" ht="12.75" customHeight="1">
      <c r="B63" s="133"/>
      <c r="C63" s="93"/>
      <c r="D63" s="134"/>
      <c r="E63" s="93"/>
      <c r="F63" s="93"/>
      <c r="G63" s="93"/>
      <c r="H63" s="93"/>
      <c r="I63" s="93"/>
      <c r="J63" s="136"/>
      <c r="K63" s="135"/>
      <c r="L63" s="93"/>
      <c r="M63" s="138"/>
      <c r="N63" s="93"/>
      <c r="O63" s="93"/>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row>
    <row r="64" spans="2:248" ht="12.75" customHeight="1">
      <c r="B64" s="133"/>
      <c r="C64" s="93"/>
      <c r="D64" s="134"/>
      <c r="E64" s="93"/>
      <c r="F64" s="93"/>
      <c r="G64" s="93"/>
      <c r="H64" s="93"/>
      <c r="I64" s="93"/>
      <c r="J64" s="136"/>
      <c r="K64" s="135"/>
      <c r="L64" s="93"/>
      <c r="M64" s="138"/>
      <c r="N64" s="93"/>
      <c r="O64" s="93"/>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row>
    <row r="65" spans="2:248" ht="12.75" customHeight="1">
      <c r="B65" s="265" t="s">
        <v>333</v>
      </c>
      <c r="C65" s="93"/>
      <c r="D65" s="134"/>
      <c r="E65" s="93"/>
      <c r="F65" s="93"/>
      <c r="G65" s="93"/>
      <c r="H65" s="93"/>
      <c r="I65" s="93"/>
      <c r="J65" s="136"/>
      <c r="K65" s="135"/>
      <c r="L65" s="93"/>
      <c r="M65" s="138"/>
      <c r="N65" s="93"/>
      <c r="O65" s="93"/>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row>
    <row r="66" spans="2:248" ht="12.75" customHeight="1">
      <c r="B66" s="265"/>
      <c r="C66" s="93"/>
      <c r="D66" s="134"/>
      <c r="E66" s="93"/>
      <c r="F66" s="93"/>
      <c r="G66" s="93"/>
      <c r="H66" s="93"/>
      <c r="I66" s="93"/>
      <c r="J66" s="136"/>
      <c r="K66" s="135"/>
      <c r="L66" s="93"/>
      <c r="M66" s="138"/>
      <c r="N66" s="93"/>
      <c r="O66" s="93"/>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row>
    <row r="67" spans="1:248" ht="15" customHeight="1">
      <c r="A67" s="143"/>
      <c r="B67" s="265"/>
      <c r="C67" s="145"/>
      <c r="D67" s="146"/>
      <c r="E67" s="147"/>
      <c r="F67" s="135"/>
      <c r="G67" s="151"/>
      <c r="H67" s="147"/>
      <c r="I67" s="147"/>
      <c r="J67" s="147"/>
      <c r="K67" s="147"/>
      <c r="L67" s="147"/>
      <c r="M67" s="147"/>
      <c r="N67" s="147"/>
      <c r="O67" s="147"/>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row>
    <row r="68" spans="1:248" ht="14.25">
      <c r="A68" s="143"/>
      <c r="B68" s="265"/>
      <c r="D68" s="148"/>
      <c r="F68" s="135"/>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row>
    <row r="69" ht="14.25">
      <c r="B69" s="265"/>
    </row>
    <row r="70" ht="14.25">
      <c r="B70" s="265" t="s">
        <v>334</v>
      </c>
    </row>
  </sheetData>
  <sheetProtection selectLockedCells="1" selectUnlockedCells="1"/>
  <mergeCells count="4">
    <mergeCell ref="A6:A7"/>
    <mergeCell ref="B6:B7"/>
    <mergeCell ref="D3:H3"/>
    <mergeCell ref="D4:H4"/>
  </mergeCells>
  <printOptions/>
  <pageMargins left="0.2755905511811024" right="0.1968503937007874" top="0.984251968503937" bottom="0.31496062992125984" header="0.7086614173228347"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U82"/>
  <sheetViews>
    <sheetView zoomScalePageLayoutView="0" workbookViewId="0" topLeftCell="A1">
      <selection activeCell="A1" sqref="A1"/>
    </sheetView>
  </sheetViews>
  <sheetFormatPr defaultColWidth="9.140625" defaultRowHeight="34.5" customHeight="1"/>
  <cols>
    <col min="1" max="1" width="3.421875" style="130" customWidth="1"/>
    <col min="2" max="2" width="36.421875" style="15" customWidth="1"/>
    <col min="3" max="3" width="5.8515625" style="131" customWidth="1"/>
    <col min="4" max="4" width="8.140625" style="149" customWidth="1"/>
    <col min="5" max="5" width="6.28125" style="131" customWidth="1"/>
    <col min="6" max="6" width="6.00390625" style="131" hidden="1" customWidth="1"/>
    <col min="7" max="7" width="7.00390625" style="131" customWidth="1"/>
    <col min="8" max="8" width="8.00390625" style="131" customWidth="1"/>
    <col min="9" max="9" width="7.57421875" style="131" customWidth="1"/>
    <col min="10" max="10" width="7.421875" style="131" customWidth="1"/>
    <col min="11" max="11" width="8.140625" style="131" customWidth="1"/>
    <col min="12" max="12" width="11.00390625" style="131" customWidth="1"/>
    <col min="13" max="13" width="10.57421875" style="131" customWidth="1"/>
    <col min="14" max="14" width="7.421875" style="131" customWidth="1"/>
    <col min="15" max="15" width="9.00390625" style="131" customWidth="1"/>
    <col min="16" max="248" width="9.140625" style="15" customWidth="1"/>
    <col min="249" max="16384" width="9.140625" style="16" customWidth="1"/>
  </cols>
  <sheetData>
    <row r="1" ht="14.25">
      <c r="D1" s="132" t="s">
        <v>52</v>
      </c>
    </row>
    <row r="2" ht="16.5">
      <c r="D2" s="267" t="s">
        <v>336</v>
      </c>
    </row>
    <row r="3" spans="1:254" ht="80.25" customHeight="1">
      <c r="A3" s="261"/>
      <c r="B3" s="88" t="s">
        <v>2</v>
      </c>
      <c r="C3" s="16"/>
      <c r="D3" s="272" t="s">
        <v>331</v>
      </c>
      <c r="E3" s="272"/>
      <c r="F3" s="272"/>
      <c r="G3" s="272"/>
      <c r="H3" s="272"/>
      <c r="I3" s="63"/>
      <c r="J3" s="63"/>
      <c r="K3" s="63"/>
      <c r="L3" s="63"/>
      <c r="M3" s="63"/>
      <c r="N3" s="63"/>
      <c r="O3" s="63"/>
      <c r="IO3" s="15"/>
      <c r="IP3" s="15"/>
      <c r="IQ3" s="15"/>
      <c r="IR3" s="15"/>
      <c r="IS3" s="15"/>
      <c r="IT3" s="15"/>
    </row>
    <row r="4" spans="1:254" ht="80.25" customHeight="1">
      <c r="A4" s="261"/>
      <c r="B4" s="90" t="s">
        <v>0</v>
      </c>
      <c r="C4" s="16"/>
      <c r="D4" s="273" t="s">
        <v>335</v>
      </c>
      <c r="E4" s="273"/>
      <c r="F4" s="273"/>
      <c r="G4" s="273"/>
      <c r="H4" s="273"/>
      <c r="I4" s="63"/>
      <c r="J4" s="63"/>
      <c r="K4" s="63"/>
      <c r="L4" s="63"/>
      <c r="M4" s="63"/>
      <c r="N4" s="63"/>
      <c r="O4" s="63"/>
      <c r="IO4" s="15"/>
      <c r="IP4" s="15"/>
      <c r="IQ4" s="15"/>
      <c r="IR4" s="15"/>
      <c r="IS4" s="15"/>
      <c r="IT4" s="15"/>
    </row>
    <row r="5" spans="1:254" ht="42" customHeight="1">
      <c r="A5" s="262"/>
      <c r="B5" s="90" t="s">
        <v>7</v>
      </c>
      <c r="C5" s="64"/>
      <c r="D5" s="16"/>
      <c r="E5" s="62"/>
      <c r="F5" s="63"/>
      <c r="G5" s="63"/>
      <c r="H5" s="266" t="s">
        <v>340</v>
      </c>
      <c r="I5" s="63"/>
      <c r="J5" s="63"/>
      <c r="K5" s="63"/>
      <c r="L5" s="63"/>
      <c r="M5" s="63"/>
      <c r="N5" s="63"/>
      <c r="O5" s="63" t="s">
        <v>6</v>
      </c>
      <c r="IO5" s="15"/>
      <c r="IP5" s="15"/>
      <c r="IQ5" s="15"/>
      <c r="IR5" s="15"/>
      <c r="IS5" s="15"/>
      <c r="IT5" s="15"/>
    </row>
    <row r="6" spans="1:254" ht="12.75" customHeight="1">
      <c r="A6" s="89"/>
      <c r="B6" s="90"/>
      <c r="C6" s="60"/>
      <c r="D6" s="60"/>
      <c r="E6" s="62"/>
      <c r="F6" s="63"/>
      <c r="G6" s="63"/>
      <c r="H6" s="59"/>
      <c r="I6" s="63"/>
      <c r="J6" s="63"/>
      <c r="K6" s="63"/>
      <c r="L6" s="63"/>
      <c r="M6" s="63"/>
      <c r="N6" s="63"/>
      <c r="O6" s="63" t="s">
        <v>6</v>
      </c>
      <c r="IO6" s="15"/>
      <c r="IP6" s="15"/>
      <c r="IQ6" s="15"/>
      <c r="IR6" s="15"/>
      <c r="IS6" s="15"/>
      <c r="IT6" s="15"/>
    </row>
    <row r="7" spans="1:15" ht="12.75" customHeight="1">
      <c r="A7" s="274" t="s">
        <v>27</v>
      </c>
      <c r="B7" s="276" t="s">
        <v>35</v>
      </c>
      <c r="C7" s="214"/>
      <c r="D7" s="215"/>
      <c r="E7" s="216" t="s">
        <v>22</v>
      </c>
      <c r="F7" s="217"/>
      <c r="G7" s="217"/>
      <c r="H7" s="217"/>
      <c r="I7" s="217"/>
      <c r="J7" s="217"/>
      <c r="K7" s="218" t="s">
        <v>23</v>
      </c>
      <c r="L7" s="219"/>
      <c r="M7" s="217"/>
      <c r="N7" s="217"/>
      <c r="O7" s="220"/>
    </row>
    <row r="8" spans="1:15" ht="59.25" customHeight="1">
      <c r="A8" s="275"/>
      <c r="B8" s="277"/>
      <c r="C8" s="221" t="s">
        <v>38</v>
      </c>
      <c r="D8" s="222" t="s">
        <v>37</v>
      </c>
      <c r="E8" s="223" t="s">
        <v>24</v>
      </c>
      <c r="F8" s="223" t="s">
        <v>30</v>
      </c>
      <c r="G8" s="223" t="s">
        <v>34</v>
      </c>
      <c r="H8" s="247" t="s">
        <v>31</v>
      </c>
      <c r="I8" s="223" t="s">
        <v>36</v>
      </c>
      <c r="J8" s="225" t="s">
        <v>4</v>
      </c>
      <c r="K8" s="226" t="s">
        <v>25</v>
      </c>
      <c r="L8" s="223" t="s">
        <v>32</v>
      </c>
      <c r="M8" s="224" t="s">
        <v>31</v>
      </c>
      <c r="N8" s="227" t="s">
        <v>36</v>
      </c>
      <c r="O8" s="228" t="s">
        <v>33</v>
      </c>
    </row>
    <row r="9" spans="1:254" s="155" customFormat="1" ht="14.25">
      <c r="A9" s="164"/>
      <c r="B9" s="190" t="s">
        <v>46</v>
      </c>
      <c r="C9" s="166"/>
      <c r="D9" s="24"/>
      <c r="E9" s="25"/>
      <c r="F9" s="152"/>
      <c r="G9" s="25"/>
      <c r="H9" s="152"/>
      <c r="I9" s="153"/>
      <c r="J9" s="25"/>
      <c r="K9" s="25"/>
      <c r="L9" s="25"/>
      <c r="M9" s="25"/>
      <c r="N9" s="25"/>
      <c r="O9" s="25"/>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4"/>
      <c r="IT9" s="154"/>
    </row>
    <row r="10" spans="1:254" s="155" customFormat="1" ht="40.5">
      <c r="A10" s="164">
        <v>1</v>
      </c>
      <c r="B10" s="167" t="s">
        <v>109</v>
      </c>
      <c r="C10" s="166" t="s">
        <v>110</v>
      </c>
      <c r="D10" s="168">
        <v>60</v>
      </c>
      <c r="E10" s="152"/>
      <c r="F10" s="152"/>
      <c r="G10" s="152"/>
      <c r="H10" s="152"/>
      <c r="I10" s="152"/>
      <c r="J10" s="152"/>
      <c r="K10" s="152"/>
      <c r="L10" s="152"/>
      <c r="M10" s="152"/>
      <c r="N10" s="152"/>
      <c r="O10" s="152"/>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row>
    <row r="11" spans="1:254" s="155" customFormat="1" ht="40.5">
      <c r="A11" s="164">
        <v>2</v>
      </c>
      <c r="B11" s="167" t="s">
        <v>111</v>
      </c>
      <c r="C11" s="166" t="s">
        <v>26</v>
      </c>
      <c r="D11" s="168">
        <v>34</v>
      </c>
      <c r="E11" s="152"/>
      <c r="F11" s="152"/>
      <c r="G11" s="152"/>
      <c r="H11" s="152"/>
      <c r="I11" s="152"/>
      <c r="J11" s="152"/>
      <c r="K11" s="152"/>
      <c r="L11" s="152"/>
      <c r="M11" s="152"/>
      <c r="N11" s="152"/>
      <c r="O11" s="152"/>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row>
    <row r="12" spans="1:254" s="155" customFormat="1" ht="40.5">
      <c r="A12" s="164">
        <v>3</v>
      </c>
      <c r="B12" s="167" t="s">
        <v>112</v>
      </c>
      <c r="C12" s="166" t="s">
        <v>39</v>
      </c>
      <c r="D12" s="25">
        <v>4</v>
      </c>
      <c r="E12" s="152"/>
      <c r="F12" s="152"/>
      <c r="G12" s="152"/>
      <c r="H12" s="152"/>
      <c r="I12" s="152"/>
      <c r="J12" s="152"/>
      <c r="K12" s="152"/>
      <c r="L12" s="152"/>
      <c r="M12" s="152"/>
      <c r="N12" s="152"/>
      <c r="O12" s="152"/>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row>
    <row r="13" spans="1:254" s="155" customFormat="1" ht="40.5">
      <c r="A13" s="164">
        <v>4</v>
      </c>
      <c r="B13" s="167" t="s">
        <v>113</v>
      </c>
      <c r="C13" s="166" t="s">
        <v>39</v>
      </c>
      <c r="D13" s="25">
        <v>2</v>
      </c>
      <c r="E13" s="152"/>
      <c r="F13" s="152"/>
      <c r="G13" s="152"/>
      <c r="H13" s="152"/>
      <c r="I13" s="152"/>
      <c r="J13" s="152"/>
      <c r="K13" s="152"/>
      <c r="L13" s="152"/>
      <c r="M13" s="152"/>
      <c r="N13" s="152"/>
      <c r="O13" s="152"/>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row>
    <row r="14" spans="1:254" s="155" customFormat="1" ht="40.5">
      <c r="A14" s="164">
        <v>5</v>
      </c>
      <c r="B14" s="167" t="s">
        <v>114</v>
      </c>
      <c r="C14" s="166" t="s">
        <v>39</v>
      </c>
      <c r="D14" s="25">
        <v>15</v>
      </c>
      <c r="E14" s="152"/>
      <c r="F14" s="152"/>
      <c r="G14" s="152"/>
      <c r="H14" s="152"/>
      <c r="I14" s="152"/>
      <c r="J14" s="152"/>
      <c r="K14" s="152"/>
      <c r="L14" s="152"/>
      <c r="M14" s="152"/>
      <c r="N14" s="152"/>
      <c r="O14" s="152"/>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row>
    <row r="15" spans="1:255" s="169" customFormat="1" ht="13.5">
      <c r="A15" s="164">
        <v>6</v>
      </c>
      <c r="B15" s="167" t="s">
        <v>83</v>
      </c>
      <c r="C15" s="166" t="s">
        <v>115</v>
      </c>
      <c r="D15" s="25">
        <v>4</v>
      </c>
      <c r="E15" s="152"/>
      <c r="F15" s="152"/>
      <c r="G15" s="152"/>
      <c r="H15" s="152"/>
      <c r="I15" s="152"/>
      <c r="J15" s="152"/>
      <c r="K15" s="152"/>
      <c r="L15" s="152"/>
      <c r="M15" s="152"/>
      <c r="N15" s="152"/>
      <c r="O15" s="152"/>
      <c r="IO15" s="170"/>
      <c r="IP15" s="170"/>
      <c r="IQ15" s="170"/>
      <c r="IR15" s="170"/>
      <c r="IS15" s="170"/>
      <c r="IT15" s="170"/>
      <c r="IU15" s="170"/>
    </row>
    <row r="16" spans="1:255" s="169" customFormat="1" ht="14.25">
      <c r="A16" s="164">
        <v>7</v>
      </c>
      <c r="B16" s="190" t="s">
        <v>29</v>
      </c>
      <c r="C16" s="20"/>
      <c r="D16" s="24"/>
      <c r="E16" s="152"/>
      <c r="F16" s="152"/>
      <c r="G16" s="152"/>
      <c r="H16" s="152"/>
      <c r="I16" s="152"/>
      <c r="J16" s="152"/>
      <c r="K16" s="152"/>
      <c r="L16" s="152"/>
      <c r="M16" s="152"/>
      <c r="N16" s="152"/>
      <c r="O16" s="152"/>
      <c r="P16" s="154"/>
      <c r="IO16" s="170"/>
      <c r="IP16" s="170"/>
      <c r="IQ16" s="170"/>
      <c r="IR16" s="170"/>
      <c r="IS16" s="170"/>
      <c r="IT16" s="170"/>
      <c r="IU16" s="170"/>
    </row>
    <row r="17" spans="1:252" s="155" customFormat="1" ht="40.5">
      <c r="A17" s="164">
        <v>8</v>
      </c>
      <c r="B17" s="167" t="s">
        <v>116</v>
      </c>
      <c r="C17" s="166" t="s">
        <v>110</v>
      </c>
      <c r="D17" s="25">
        <v>61</v>
      </c>
      <c r="E17" s="25"/>
      <c r="F17" s="152"/>
      <c r="G17" s="152"/>
      <c r="H17" s="25"/>
      <c r="I17" s="152"/>
      <c r="J17" s="152"/>
      <c r="K17" s="152"/>
      <c r="L17" s="152"/>
      <c r="M17" s="152"/>
      <c r="N17" s="152"/>
      <c r="O17" s="152"/>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row>
    <row r="18" spans="1:254" s="155" customFormat="1" ht="25.5">
      <c r="A18" s="164">
        <v>9</v>
      </c>
      <c r="B18" s="172" t="s">
        <v>250</v>
      </c>
      <c r="C18" s="166" t="s">
        <v>110</v>
      </c>
      <c r="D18" s="24">
        <f>ROUND(D17*1.2,2)</f>
        <v>73.2</v>
      </c>
      <c r="E18" s="25"/>
      <c r="F18" s="152"/>
      <c r="G18" s="152"/>
      <c r="H18" s="25"/>
      <c r="I18" s="152"/>
      <c r="J18" s="152"/>
      <c r="K18" s="152"/>
      <c r="L18" s="152"/>
      <c r="M18" s="152"/>
      <c r="N18" s="152"/>
      <c r="O18" s="152"/>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G18" s="154"/>
      <c r="FH18" s="154"/>
      <c r="FI18" s="154"/>
      <c r="FJ18" s="154"/>
      <c r="FK18" s="154"/>
      <c r="FL18" s="154"/>
      <c r="FM18" s="154"/>
      <c r="FN18" s="154"/>
      <c r="FO18" s="154"/>
      <c r="FP18" s="154"/>
      <c r="FQ18" s="154"/>
      <c r="FR18" s="154"/>
      <c r="FS18" s="154"/>
      <c r="FT18" s="154"/>
      <c r="FU18" s="154"/>
      <c r="FV18" s="154"/>
      <c r="FW18" s="154"/>
      <c r="FX18" s="154"/>
      <c r="FY18" s="154"/>
      <c r="FZ18" s="154"/>
      <c r="GA18" s="154"/>
      <c r="GB18" s="154"/>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c r="HC18" s="154"/>
      <c r="HD18" s="154"/>
      <c r="HE18" s="154"/>
      <c r="HF18" s="154"/>
      <c r="HG18" s="154"/>
      <c r="HH18" s="154"/>
      <c r="HI18" s="154"/>
      <c r="HJ18" s="154"/>
      <c r="HK18" s="154"/>
      <c r="HL18" s="154"/>
      <c r="HM18" s="154"/>
      <c r="HN18" s="154"/>
      <c r="HO18" s="154"/>
      <c r="HP18" s="154"/>
      <c r="HQ18" s="154"/>
      <c r="HR18" s="154"/>
      <c r="HS18" s="154"/>
      <c r="HT18" s="154"/>
      <c r="HU18" s="154"/>
      <c r="HV18" s="154"/>
      <c r="HW18" s="154"/>
      <c r="HX18" s="154"/>
      <c r="HY18" s="154"/>
      <c r="HZ18" s="154"/>
      <c r="IA18" s="154"/>
      <c r="IB18" s="154"/>
      <c r="IC18" s="154"/>
      <c r="ID18" s="154"/>
      <c r="IE18" s="154"/>
      <c r="IF18" s="154"/>
      <c r="IG18" s="154"/>
      <c r="IH18" s="154"/>
      <c r="II18" s="154"/>
      <c r="IJ18" s="154"/>
      <c r="IK18" s="154"/>
      <c r="IL18" s="154"/>
      <c r="IM18" s="154"/>
      <c r="IN18" s="154"/>
      <c r="IO18" s="154"/>
      <c r="IP18" s="154"/>
      <c r="IQ18" s="154"/>
      <c r="IR18" s="154"/>
      <c r="IS18" s="154"/>
      <c r="IT18" s="154"/>
    </row>
    <row r="19" spans="1:255" s="169" customFormat="1" ht="13.5">
      <c r="A19" s="164">
        <v>10</v>
      </c>
      <c r="B19" s="172" t="s">
        <v>117</v>
      </c>
      <c r="C19" s="20" t="s">
        <v>43</v>
      </c>
      <c r="D19" s="24">
        <f>ROUND(D17*4.5,2)</f>
        <v>274.5</v>
      </c>
      <c r="E19" s="152"/>
      <c r="F19" s="152"/>
      <c r="G19" s="152"/>
      <c r="H19" s="152"/>
      <c r="I19" s="152"/>
      <c r="J19" s="152"/>
      <c r="K19" s="152"/>
      <c r="L19" s="152"/>
      <c r="M19" s="152"/>
      <c r="N19" s="152"/>
      <c r="O19" s="152"/>
      <c r="P19" s="154"/>
      <c r="IO19" s="170"/>
      <c r="IP19" s="170"/>
      <c r="IQ19" s="170"/>
      <c r="IR19" s="170"/>
      <c r="IS19" s="170"/>
      <c r="IT19" s="170"/>
      <c r="IU19" s="170"/>
    </row>
    <row r="20" spans="1:255" s="169" customFormat="1" ht="25.5">
      <c r="A20" s="164">
        <v>11</v>
      </c>
      <c r="B20" s="172" t="s">
        <v>251</v>
      </c>
      <c r="C20" s="20" t="s">
        <v>42</v>
      </c>
      <c r="D20" s="24">
        <f>ROUND(D17*0.15,2)</f>
        <v>9.15</v>
      </c>
      <c r="E20" s="152"/>
      <c r="F20" s="152"/>
      <c r="G20" s="152"/>
      <c r="H20" s="152"/>
      <c r="I20" s="152"/>
      <c r="J20" s="152"/>
      <c r="K20" s="152"/>
      <c r="L20" s="152"/>
      <c r="M20" s="152"/>
      <c r="N20" s="152"/>
      <c r="O20" s="152"/>
      <c r="P20" s="154"/>
      <c r="IO20" s="170"/>
      <c r="IP20" s="170"/>
      <c r="IQ20" s="170"/>
      <c r="IR20" s="170"/>
      <c r="IS20" s="170"/>
      <c r="IT20" s="170"/>
      <c r="IU20" s="170"/>
    </row>
    <row r="21" spans="1:254" s="155" customFormat="1" ht="13.5">
      <c r="A21" s="164">
        <v>12</v>
      </c>
      <c r="B21" s="172" t="s">
        <v>119</v>
      </c>
      <c r="C21" s="166" t="s">
        <v>110</v>
      </c>
      <c r="D21" s="24">
        <f>ROUND(D17*0.016,2)</f>
        <v>0.98</v>
      </c>
      <c r="E21" s="25"/>
      <c r="F21" s="152"/>
      <c r="G21" s="152"/>
      <c r="H21" s="25"/>
      <c r="I21" s="152"/>
      <c r="J21" s="152"/>
      <c r="K21" s="152"/>
      <c r="L21" s="152"/>
      <c r="M21" s="152"/>
      <c r="N21" s="152"/>
      <c r="O21" s="152"/>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c r="IL21" s="154"/>
      <c r="IM21" s="154"/>
      <c r="IN21" s="154"/>
      <c r="IO21" s="154"/>
      <c r="IP21" s="154"/>
      <c r="IQ21" s="154"/>
      <c r="IR21" s="154"/>
      <c r="IS21" s="154"/>
      <c r="IT21" s="154"/>
    </row>
    <row r="22" spans="1:255" s="169" customFormat="1" ht="27">
      <c r="A22" s="164">
        <v>13</v>
      </c>
      <c r="B22" s="173" t="s">
        <v>120</v>
      </c>
      <c r="C22" s="166" t="s">
        <v>110</v>
      </c>
      <c r="D22" s="25">
        <v>61</v>
      </c>
      <c r="E22" s="152"/>
      <c r="F22" s="152"/>
      <c r="G22" s="152"/>
      <c r="H22" s="152"/>
      <c r="I22" s="152"/>
      <c r="J22" s="152"/>
      <c r="K22" s="152"/>
      <c r="L22" s="152"/>
      <c r="M22" s="152"/>
      <c r="N22" s="152"/>
      <c r="O22" s="152"/>
      <c r="P22" s="154"/>
      <c r="IO22" s="170"/>
      <c r="IP22" s="170"/>
      <c r="IQ22" s="170"/>
      <c r="IR22" s="170"/>
      <c r="IS22" s="170"/>
      <c r="IT22" s="170"/>
      <c r="IU22" s="170"/>
    </row>
    <row r="23" spans="1:255" s="169" customFormat="1" ht="13.5">
      <c r="A23" s="164">
        <v>14</v>
      </c>
      <c r="B23" s="172" t="s">
        <v>121</v>
      </c>
      <c r="C23" s="20" t="s">
        <v>42</v>
      </c>
      <c r="D23" s="24">
        <f>ROUND(D22*0.15,2)</f>
        <v>9.15</v>
      </c>
      <c r="E23" s="152"/>
      <c r="F23" s="152"/>
      <c r="G23" s="152"/>
      <c r="H23" s="152"/>
      <c r="I23" s="152"/>
      <c r="J23" s="152"/>
      <c r="K23" s="152"/>
      <c r="L23" s="152"/>
      <c r="M23" s="152"/>
      <c r="N23" s="152"/>
      <c r="O23" s="152"/>
      <c r="P23" s="154"/>
      <c r="IO23" s="170"/>
      <c r="IP23" s="170"/>
      <c r="IQ23" s="170"/>
      <c r="IR23" s="170"/>
      <c r="IS23" s="170"/>
      <c r="IT23" s="170"/>
      <c r="IU23" s="170"/>
    </row>
    <row r="24" spans="1:255" s="169" customFormat="1" ht="13.5">
      <c r="A24" s="164">
        <v>15</v>
      </c>
      <c r="B24" s="172" t="s">
        <v>122</v>
      </c>
      <c r="C24" s="20" t="s">
        <v>42</v>
      </c>
      <c r="D24" s="24">
        <f>ROUND(D22*0.25,2)</f>
        <v>15.25</v>
      </c>
      <c r="E24" s="152"/>
      <c r="F24" s="152"/>
      <c r="G24" s="152"/>
      <c r="H24" s="152"/>
      <c r="I24" s="152"/>
      <c r="J24" s="152"/>
      <c r="K24" s="152"/>
      <c r="L24" s="152"/>
      <c r="M24" s="152"/>
      <c r="N24" s="152"/>
      <c r="O24" s="152"/>
      <c r="P24" s="154"/>
      <c r="IO24" s="170"/>
      <c r="IP24" s="170"/>
      <c r="IQ24" s="170"/>
      <c r="IR24" s="170"/>
      <c r="IS24" s="170"/>
      <c r="IT24" s="170"/>
      <c r="IU24" s="170"/>
    </row>
    <row r="25" spans="1:252" s="155" customFormat="1" ht="14.25">
      <c r="A25" s="164">
        <v>16</v>
      </c>
      <c r="B25" s="191" t="s">
        <v>49</v>
      </c>
      <c r="C25" s="20"/>
      <c r="D25" s="24"/>
      <c r="E25" s="25"/>
      <c r="F25" s="152"/>
      <c r="G25" s="152"/>
      <c r="H25" s="25"/>
      <c r="I25" s="152"/>
      <c r="J25" s="152"/>
      <c r="K25" s="152"/>
      <c r="L25" s="152"/>
      <c r="M25" s="152"/>
      <c r="N25" s="152"/>
      <c r="O25" s="152"/>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4"/>
      <c r="ES25" s="154"/>
      <c r="ET25" s="154"/>
      <c r="EU25" s="154"/>
      <c r="EV25" s="154"/>
      <c r="EW25" s="154"/>
      <c r="EX25" s="154"/>
      <c r="EY25" s="154"/>
      <c r="EZ25" s="154"/>
      <c r="FA25" s="154"/>
      <c r="FB25" s="154"/>
      <c r="FC25" s="154"/>
      <c r="FD25" s="154"/>
      <c r="FE25" s="154"/>
      <c r="FF25" s="154"/>
      <c r="FG25" s="154"/>
      <c r="FH25" s="154"/>
      <c r="FI25" s="154"/>
      <c r="FJ25" s="154"/>
      <c r="FK25" s="154"/>
      <c r="FL25" s="154"/>
      <c r="FM25" s="154"/>
      <c r="FN25" s="154"/>
      <c r="FO25" s="154"/>
      <c r="FP25" s="154"/>
      <c r="FQ25" s="154"/>
      <c r="FR25" s="154"/>
      <c r="FS25" s="154"/>
      <c r="FT25" s="154"/>
      <c r="FU25" s="154"/>
      <c r="FV25" s="154"/>
      <c r="FW25" s="154"/>
      <c r="FX25" s="154"/>
      <c r="FY25" s="154"/>
      <c r="FZ25" s="154"/>
      <c r="GA25" s="154"/>
      <c r="GB25" s="154"/>
      <c r="GC25" s="154"/>
      <c r="GD25" s="154"/>
      <c r="GE25" s="154"/>
      <c r="GF25" s="154"/>
      <c r="GG25" s="154"/>
      <c r="GH25" s="154"/>
      <c r="GI25" s="154"/>
      <c r="GJ25" s="154"/>
      <c r="GK25" s="154"/>
      <c r="GL25" s="154"/>
      <c r="GM25" s="154"/>
      <c r="GN25" s="154"/>
      <c r="GO25" s="154"/>
      <c r="GP25" s="154"/>
      <c r="GQ25" s="154"/>
      <c r="GR25" s="154"/>
      <c r="GS25" s="154"/>
      <c r="GT25" s="154"/>
      <c r="GU25" s="154"/>
      <c r="GV25" s="154"/>
      <c r="GW25" s="154"/>
      <c r="GX25" s="154"/>
      <c r="GY25" s="154"/>
      <c r="GZ25" s="154"/>
      <c r="HA25" s="154"/>
      <c r="HB25" s="154"/>
      <c r="HC25" s="154"/>
      <c r="HD25" s="154"/>
      <c r="HE25" s="154"/>
      <c r="HF25" s="154"/>
      <c r="HG25" s="154"/>
      <c r="HH25" s="154"/>
      <c r="HI25" s="154"/>
      <c r="HJ25" s="154"/>
      <c r="HK25" s="154"/>
      <c r="HL25" s="154"/>
      <c r="HM25" s="154"/>
      <c r="HN25" s="154"/>
      <c r="HO25" s="154"/>
      <c r="HP25" s="154"/>
      <c r="HQ25" s="154"/>
      <c r="HR25" s="154"/>
      <c r="HS25" s="154"/>
      <c r="HT25" s="154"/>
      <c r="HU25" s="154"/>
      <c r="HV25" s="154"/>
      <c r="HW25" s="154"/>
      <c r="HX25" s="154"/>
      <c r="HY25" s="154"/>
      <c r="HZ25" s="154"/>
      <c r="IA25" s="154"/>
      <c r="IB25" s="154"/>
      <c r="IC25" s="154"/>
      <c r="ID25" s="154"/>
      <c r="IE25" s="154"/>
      <c r="IF25" s="154"/>
      <c r="IG25" s="154"/>
      <c r="IH25" s="154"/>
      <c r="II25" s="154"/>
      <c r="IJ25" s="154"/>
      <c r="IK25" s="154"/>
      <c r="IL25" s="154"/>
      <c r="IM25" s="154"/>
      <c r="IN25" s="154"/>
      <c r="IO25" s="154"/>
      <c r="IP25" s="154"/>
      <c r="IQ25" s="154"/>
      <c r="IR25" s="154"/>
    </row>
    <row r="26" spans="1:252" s="155" customFormat="1" ht="54">
      <c r="A26" s="164">
        <v>17</v>
      </c>
      <c r="B26" s="167" t="s">
        <v>123</v>
      </c>
      <c r="C26" s="166" t="s">
        <v>110</v>
      </c>
      <c r="D26" s="25">
        <v>108.8</v>
      </c>
      <c r="E26" s="25"/>
      <c r="F26" s="152"/>
      <c r="G26" s="152"/>
      <c r="H26" s="25"/>
      <c r="I26" s="152"/>
      <c r="J26" s="152"/>
      <c r="K26" s="152"/>
      <c r="L26" s="152"/>
      <c r="M26" s="152"/>
      <c r="N26" s="152"/>
      <c r="O26" s="152"/>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row>
    <row r="27" spans="1:254" s="155" customFormat="1" ht="25.5">
      <c r="A27" s="164">
        <v>18</v>
      </c>
      <c r="B27" s="172" t="s">
        <v>250</v>
      </c>
      <c r="C27" s="166" t="s">
        <v>110</v>
      </c>
      <c r="D27" s="24">
        <f>ROUND(D26*1.2,2)</f>
        <v>130.56</v>
      </c>
      <c r="E27" s="25"/>
      <c r="F27" s="152"/>
      <c r="G27" s="152"/>
      <c r="H27" s="25"/>
      <c r="I27" s="152"/>
      <c r="J27" s="152"/>
      <c r="K27" s="152"/>
      <c r="L27" s="152"/>
      <c r="M27" s="152"/>
      <c r="N27" s="152"/>
      <c r="O27" s="152"/>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G27" s="154"/>
      <c r="FH27" s="154"/>
      <c r="FI27" s="154"/>
      <c r="FJ27" s="154"/>
      <c r="FK27" s="154"/>
      <c r="FL27" s="154"/>
      <c r="FM27" s="154"/>
      <c r="FN27" s="154"/>
      <c r="FO27" s="154"/>
      <c r="FP27" s="154"/>
      <c r="FQ27" s="154"/>
      <c r="FR27" s="154"/>
      <c r="FS27" s="154"/>
      <c r="FT27" s="154"/>
      <c r="FU27" s="154"/>
      <c r="FV27" s="154"/>
      <c r="FW27" s="154"/>
      <c r="FX27" s="154"/>
      <c r="FY27" s="154"/>
      <c r="FZ27" s="154"/>
      <c r="GA27" s="154"/>
      <c r="GB27" s="154"/>
      <c r="GC27" s="154"/>
      <c r="GD27" s="154"/>
      <c r="GE27" s="154"/>
      <c r="GF27" s="154"/>
      <c r="GG27" s="154"/>
      <c r="GH27" s="154"/>
      <c r="GI27" s="154"/>
      <c r="GJ27" s="154"/>
      <c r="GK27" s="154"/>
      <c r="GL27" s="154"/>
      <c r="GM27" s="154"/>
      <c r="GN27" s="154"/>
      <c r="GO27" s="154"/>
      <c r="GP27" s="154"/>
      <c r="GQ27" s="154"/>
      <c r="GR27" s="154"/>
      <c r="GS27" s="154"/>
      <c r="GT27" s="154"/>
      <c r="GU27" s="154"/>
      <c r="GV27" s="154"/>
      <c r="GW27" s="154"/>
      <c r="GX27" s="154"/>
      <c r="GY27" s="154"/>
      <c r="GZ27" s="154"/>
      <c r="HA27" s="154"/>
      <c r="HB27" s="154"/>
      <c r="HC27" s="154"/>
      <c r="HD27" s="154"/>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154"/>
      <c r="IB27" s="154"/>
      <c r="IC27" s="154"/>
      <c r="ID27" s="154"/>
      <c r="IE27" s="154"/>
      <c r="IF27" s="154"/>
      <c r="IG27" s="154"/>
      <c r="IH27" s="154"/>
      <c r="II27" s="154"/>
      <c r="IJ27" s="154"/>
      <c r="IK27" s="154"/>
      <c r="IL27" s="154"/>
      <c r="IM27" s="154"/>
      <c r="IN27" s="154"/>
      <c r="IO27" s="154"/>
      <c r="IP27" s="154"/>
      <c r="IQ27" s="154"/>
      <c r="IR27" s="154"/>
      <c r="IS27" s="154"/>
      <c r="IT27" s="154"/>
    </row>
    <row r="28" spans="1:255" s="169" customFormat="1" ht="13.5">
      <c r="A28" s="164">
        <v>19</v>
      </c>
      <c r="B28" s="172" t="s">
        <v>117</v>
      </c>
      <c r="C28" s="20" t="s">
        <v>43</v>
      </c>
      <c r="D28" s="24">
        <f>ROUND(D26*4.5,2)</f>
        <v>489.6</v>
      </c>
      <c r="E28" s="152"/>
      <c r="F28" s="152"/>
      <c r="G28" s="152"/>
      <c r="H28" s="152"/>
      <c r="I28" s="152"/>
      <c r="J28" s="152"/>
      <c r="K28" s="152"/>
      <c r="L28" s="152"/>
      <c r="M28" s="152"/>
      <c r="N28" s="152"/>
      <c r="O28" s="152"/>
      <c r="P28" s="154"/>
      <c r="IO28" s="170"/>
      <c r="IP28" s="170"/>
      <c r="IQ28" s="170"/>
      <c r="IR28" s="170"/>
      <c r="IS28" s="170"/>
      <c r="IT28" s="170"/>
      <c r="IU28" s="170"/>
    </row>
    <row r="29" spans="1:255" s="169" customFormat="1" ht="25.5">
      <c r="A29" s="164">
        <v>20</v>
      </c>
      <c r="B29" s="172" t="s">
        <v>251</v>
      </c>
      <c r="C29" s="20" t="s">
        <v>42</v>
      </c>
      <c r="D29" s="24">
        <f>ROUND(D26*0.15,2)</f>
        <v>16.32</v>
      </c>
      <c r="E29" s="152"/>
      <c r="F29" s="152"/>
      <c r="G29" s="152"/>
      <c r="H29" s="152"/>
      <c r="I29" s="152"/>
      <c r="J29" s="152"/>
      <c r="K29" s="152"/>
      <c r="L29" s="152"/>
      <c r="M29" s="152"/>
      <c r="N29" s="152"/>
      <c r="O29" s="152"/>
      <c r="P29" s="154"/>
      <c r="IO29" s="170"/>
      <c r="IP29" s="170"/>
      <c r="IQ29" s="170"/>
      <c r="IR29" s="170"/>
      <c r="IS29" s="170"/>
      <c r="IT29" s="170"/>
      <c r="IU29" s="170"/>
    </row>
    <row r="30" spans="1:254" s="155" customFormat="1" ht="13.5">
      <c r="A30" s="164">
        <v>21</v>
      </c>
      <c r="B30" s="172" t="s">
        <v>119</v>
      </c>
      <c r="C30" s="166" t="s">
        <v>110</v>
      </c>
      <c r="D30" s="24">
        <f>ROUND(D26*0.016,2)</f>
        <v>1.74</v>
      </c>
      <c r="E30" s="25"/>
      <c r="F30" s="152"/>
      <c r="G30" s="152"/>
      <c r="H30" s="25"/>
      <c r="I30" s="152"/>
      <c r="J30" s="152"/>
      <c r="K30" s="152"/>
      <c r="L30" s="152"/>
      <c r="M30" s="152"/>
      <c r="N30" s="152"/>
      <c r="O30" s="152"/>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4"/>
      <c r="EN30" s="154"/>
      <c r="EO30" s="154"/>
      <c r="EP30" s="154"/>
      <c r="EQ30" s="154"/>
      <c r="ER30" s="154"/>
      <c r="ES30" s="154"/>
      <c r="ET30" s="154"/>
      <c r="EU30" s="154"/>
      <c r="EV30" s="154"/>
      <c r="EW30" s="154"/>
      <c r="EX30" s="154"/>
      <c r="EY30" s="154"/>
      <c r="EZ30" s="154"/>
      <c r="FA30" s="154"/>
      <c r="FB30" s="154"/>
      <c r="FC30" s="154"/>
      <c r="FD30" s="154"/>
      <c r="FE30" s="154"/>
      <c r="FF30" s="154"/>
      <c r="FG30" s="154"/>
      <c r="FH30" s="154"/>
      <c r="FI30" s="154"/>
      <c r="FJ30" s="154"/>
      <c r="FK30" s="154"/>
      <c r="FL30" s="154"/>
      <c r="FM30" s="154"/>
      <c r="FN30" s="154"/>
      <c r="FO30" s="154"/>
      <c r="FP30" s="154"/>
      <c r="FQ30" s="154"/>
      <c r="FR30" s="154"/>
      <c r="FS30" s="154"/>
      <c r="FT30" s="154"/>
      <c r="FU30" s="154"/>
      <c r="FV30" s="154"/>
      <c r="FW30" s="154"/>
      <c r="FX30" s="154"/>
      <c r="FY30" s="154"/>
      <c r="FZ30" s="154"/>
      <c r="GA30" s="154"/>
      <c r="GB30" s="154"/>
      <c r="GC30" s="154"/>
      <c r="GD30" s="154"/>
      <c r="GE30" s="154"/>
      <c r="GF30" s="154"/>
      <c r="GG30" s="154"/>
      <c r="GH30" s="154"/>
      <c r="GI30" s="154"/>
      <c r="GJ30" s="154"/>
      <c r="GK30" s="154"/>
      <c r="GL30" s="154"/>
      <c r="GM30" s="154"/>
      <c r="GN30" s="154"/>
      <c r="GO30" s="154"/>
      <c r="GP30" s="154"/>
      <c r="GQ30" s="154"/>
      <c r="GR30" s="154"/>
      <c r="GS30" s="154"/>
      <c r="GT30" s="154"/>
      <c r="GU30" s="154"/>
      <c r="GV30" s="154"/>
      <c r="GW30" s="154"/>
      <c r="GX30" s="154"/>
      <c r="GY30" s="154"/>
      <c r="GZ30" s="154"/>
      <c r="HA30" s="154"/>
      <c r="HB30" s="154"/>
      <c r="HC30" s="154"/>
      <c r="HD30" s="154"/>
      <c r="HE30" s="154"/>
      <c r="HF30" s="154"/>
      <c r="HG30" s="154"/>
      <c r="HH30" s="154"/>
      <c r="HI30" s="154"/>
      <c r="HJ30" s="154"/>
      <c r="HK30" s="154"/>
      <c r="HL30" s="154"/>
      <c r="HM30" s="154"/>
      <c r="HN30" s="154"/>
      <c r="HO30" s="154"/>
      <c r="HP30" s="154"/>
      <c r="HQ30" s="154"/>
      <c r="HR30" s="154"/>
      <c r="HS30" s="154"/>
      <c r="HT30" s="154"/>
      <c r="HU30" s="154"/>
      <c r="HV30" s="154"/>
      <c r="HW30" s="154"/>
      <c r="HX30" s="154"/>
      <c r="HY30" s="154"/>
      <c r="HZ30" s="154"/>
      <c r="IA30" s="154"/>
      <c r="IB30" s="154"/>
      <c r="IC30" s="154"/>
      <c r="ID30" s="154"/>
      <c r="IE30" s="154"/>
      <c r="IF30" s="154"/>
      <c r="IG30" s="154"/>
      <c r="IH30" s="154"/>
      <c r="II30" s="154"/>
      <c r="IJ30" s="154"/>
      <c r="IK30" s="154"/>
      <c r="IL30" s="154"/>
      <c r="IM30" s="154"/>
      <c r="IN30" s="154"/>
      <c r="IO30" s="154"/>
      <c r="IP30" s="154"/>
      <c r="IQ30" s="154"/>
      <c r="IR30" s="154"/>
      <c r="IS30" s="154"/>
      <c r="IT30" s="154"/>
    </row>
    <row r="31" spans="1:255" s="169" customFormat="1" ht="40.5">
      <c r="A31" s="164">
        <v>22</v>
      </c>
      <c r="B31" s="173" t="s">
        <v>124</v>
      </c>
      <c r="C31" s="166" t="s">
        <v>110</v>
      </c>
      <c r="D31" s="25">
        <f>D26</f>
        <v>108.8</v>
      </c>
      <c r="E31" s="152"/>
      <c r="F31" s="152"/>
      <c r="G31" s="152"/>
      <c r="H31" s="152"/>
      <c r="I31" s="152"/>
      <c r="J31" s="152"/>
      <c r="K31" s="152"/>
      <c r="L31" s="152"/>
      <c r="M31" s="152"/>
      <c r="N31" s="152"/>
      <c r="O31" s="152"/>
      <c r="P31" s="154"/>
      <c r="IO31" s="170"/>
      <c r="IP31" s="170"/>
      <c r="IQ31" s="170"/>
      <c r="IR31" s="170"/>
      <c r="IS31" s="170"/>
      <c r="IT31" s="170"/>
      <c r="IU31" s="170"/>
    </row>
    <row r="32" spans="1:255" s="169" customFormat="1" ht="25.5">
      <c r="A32" s="164">
        <v>23</v>
      </c>
      <c r="B32" s="172" t="s">
        <v>125</v>
      </c>
      <c r="C32" s="20" t="s">
        <v>42</v>
      </c>
      <c r="D32" s="24">
        <f>ROUND(D31*0.15,2)</f>
        <v>16.32</v>
      </c>
      <c r="E32" s="152"/>
      <c r="F32" s="152"/>
      <c r="G32" s="152"/>
      <c r="H32" s="152"/>
      <c r="I32" s="152"/>
      <c r="J32" s="152"/>
      <c r="K32" s="152"/>
      <c r="L32" s="152"/>
      <c r="M32" s="152"/>
      <c r="N32" s="152"/>
      <c r="O32" s="152"/>
      <c r="P32" s="154"/>
      <c r="IO32" s="170"/>
      <c r="IP32" s="170"/>
      <c r="IQ32" s="170"/>
      <c r="IR32" s="170"/>
      <c r="IS32" s="170"/>
      <c r="IT32" s="170"/>
      <c r="IU32" s="170"/>
    </row>
    <row r="33" spans="1:255" s="169" customFormat="1" ht="25.5">
      <c r="A33" s="164">
        <v>24</v>
      </c>
      <c r="B33" s="172" t="s">
        <v>240</v>
      </c>
      <c r="C33" s="20" t="s">
        <v>42</v>
      </c>
      <c r="D33" s="24">
        <f>ROUND(D31*0.25,2)</f>
        <v>27.2</v>
      </c>
      <c r="E33" s="152"/>
      <c r="F33" s="152"/>
      <c r="G33" s="152"/>
      <c r="H33" s="152"/>
      <c r="I33" s="152"/>
      <c r="J33" s="152"/>
      <c r="K33" s="152"/>
      <c r="L33" s="152"/>
      <c r="M33" s="152"/>
      <c r="N33" s="152"/>
      <c r="O33" s="152"/>
      <c r="P33" s="154"/>
      <c r="IO33" s="170"/>
      <c r="IP33" s="170"/>
      <c r="IQ33" s="170"/>
      <c r="IR33" s="170"/>
      <c r="IS33" s="170"/>
      <c r="IT33" s="170"/>
      <c r="IU33" s="170"/>
    </row>
    <row r="34" spans="1:252" s="155" customFormat="1" ht="40.5">
      <c r="A34" s="164">
        <v>25</v>
      </c>
      <c r="B34" s="167" t="s">
        <v>127</v>
      </c>
      <c r="C34" s="166" t="s">
        <v>39</v>
      </c>
      <c r="D34" s="25">
        <v>4</v>
      </c>
      <c r="E34" s="25"/>
      <c r="F34" s="152"/>
      <c r="G34" s="152"/>
      <c r="H34" s="25"/>
      <c r="I34" s="152"/>
      <c r="J34" s="152"/>
      <c r="K34" s="152"/>
      <c r="L34" s="152"/>
      <c r="M34" s="152"/>
      <c r="N34" s="152"/>
      <c r="O34" s="152"/>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row>
    <row r="35" spans="1:255" s="169" customFormat="1" ht="25.5">
      <c r="A35" s="164">
        <v>26</v>
      </c>
      <c r="B35" s="172" t="s">
        <v>255</v>
      </c>
      <c r="C35" s="20" t="s">
        <v>43</v>
      </c>
      <c r="D35" s="24">
        <f>ROUND(D34*1.8,2)</f>
        <v>7.2</v>
      </c>
      <c r="E35" s="152"/>
      <c r="F35" s="152"/>
      <c r="G35" s="152"/>
      <c r="H35" s="152"/>
      <c r="I35" s="152"/>
      <c r="J35" s="152"/>
      <c r="K35" s="152"/>
      <c r="L35" s="152"/>
      <c r="M35" s="152"/>
      <c r="N35" s="152"/>
      <c r="O35" s="152"/>
      <c r="P35" s="154"/>
      <c r="IO35" s="170"/>
      <c r="IP35" s="170"/>
      <c r="IQ35" s="170"/>
      <c r="IR35" s="170"/>
      <c r="IS35" s="170"/>
      <c r="IT35" s="170"/>
      <c r="IU35" s="170"/>
    </row>
    <row r="36" spans="1:255" s="169" customFormat="1" ht="38.25">
      <c r="A36" s="164">
        <v>27</v>
      </c>
      <c r="B36" s="172" t="s">
        <v>256</v>
      </c>
      <c r="C36" s="20" t="s">
        <v>42</v>
      </c>
      <c r="D36" s="24">
        <f>ROUND(D34*0.2,2)</f>
        <v>0.8</v>
      </c>
      <c r="E36" s="152"/>
      <c r="F36" s="152"/>
      <c r="G36" s="152"/>
      <c r="H36" s="152"/>
      <c r="I36" s="152"/>
      <c r="J36" s="152"/>
      <c r="K36" s="152"/>
      <c r="L36" s="152"/>
      <c r="M36" s="152"/>
      <c r="N36" s="152"/>
      <c r="O36" s="152"/>
      <c r="P36" s="154"/>
      <c r="IO36" s="170"/>
      <c r="IP36" s="170"/>
      <c r="IQ36" s="170"/>
      <c r="IR36" s="170"/>
      <c r="IS36" s="170"/>
      <c r="IT36" s="170"/>
      <c r="IU36" s="170"/>
    </row>
    <row r="37" spans="1:254" s="155" customFormat="1" ht="13.5">
      <c r="A37" s="164">
        <v>28</v>
      </c>
      <c r="B37" s="172" t="s">
        <v>227</v>
      </c>
      <c r="C37" s="166" t="s">
        <v>110</v>
      </c>
      <c r="D37" s="24">
        <f>ROUND(D34*0.05,2)</f>
        <v>0.2</v>
      </c>
      <c r="E37" s="25"/>
      <c r="F37" s="152"/>
      <c r="G37" s="152"/>
      <c r="H37" s="25"/>
      <c r="I37" s="152"/>
      <c r="J37" s="152"/>
      <c r="K37" s="152"/>
      <c r="L37" s="152"/>
      <c r="M37" s="152"/>
      <c r="N37" s="152"/>
      <c r="O37" s="152"/>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c r="ET37" s="154"/>
      <c r="EU37" s="154"/>
      <c r="EV37" s="154"/>
      <c r="EW37" s="154"/>
      <c r="EX37" s="154"/>
      <c r="EY37" s="154"/>
      <c r="EZ37" s="154"/>
      <c r="FA37" s="154"/>
      <c r="FB37" s="154"/>
      <c r="FC37" s="154"/>
      <c r="FD37" s="154"/>
      <c r="FE37" s="154"/>
      <c r="FF37" s="154"/>
      <c r="FG37" s="154"/>
      <c r="FH37" s="154"/>
      <c r="FI37" s="154"/>
      <c r="FJ37" s="154"/>
      <c r="FK37" s="154"/>
      <c r="FL37" s="154"/>
      <c r="FM37" s="154"/>
      <c r="FN37" s="154"/>
      <c r="FO37" s="154"/>
      <c r="FP37" s="154"/>
      <c r="FQ37" s="154"/>
      <c r="FR37" s="154"/>
      <c r="FS37" s="154"/>
      <c r="FT37" s="154"/>
      <c r="FU37" s="154"/>
      <c r="FV37" s="154"/>
      <c r="FW37" s="154"/>
      <c r="FX37" s="154"/>
      <c r="FY37" s="154"/>
      <c r="FZ37" s="154"/>
      <c r="GA37" s="154"/>
      <c r="GB37" s="154"/>
      <c r="GC37" s="154"/>
      <c r="GD37" s="154"/>
      <c r="GE37" s="154"/>
      <c r="GF37" s="154"/>
      <c r="GG37" s="154"/>
      <c r="GH37" s="154"/>
      <c r="GI37" s="154"/>
      <c r="GJ37" s="154"/>
      <c r="GK37" s="154"/>
      <c r="GL37" s="154"/>
      <c r="GM37" s="154"/>
      <c r="GN37" s="154"/>
      <c r="GO37" s="154"/>
      <c r="GP37" s="154"/>
      <c r="GQ37" s="154"/>
      <c r="GR37" s="154"/>
      <c r="GS37" s="154"/>
      <c r="GT37" s="154"/>
      <c r="GU37" s="154"/>
      <c r="GV37" s="154"/>
      <c r="GW37" s="154"/>
      <c r="GX37" s="154"/>
      <c r="GY37" s="154"/>
      <c r="GZ37" s="154"/>
      <c r="HA37" s="154"/>
      <c r="HB37" s="154"/>
      <c r="HC37" s="154"/>
      <c r="HD37" s="154"/>
      <c r="HE37" s="154"/>
      <c r="HF37" s="154"/>
      <c r="HG37" s="154"/>
      <c r="HH37" s="154"/>
      <c r="HI37" s="154"/>
      <c r="HJ37" s="154"/>
      <c r="HK37" s="154"/>
      <c r="HL37" s="154"/>
      <c r="HM37" s="154"/>
      <c r="HN37" s="154"/>
      <c r="HO37" s="154"/>
      <c r="HP37" s="154"/>
      <c r="HQ37" s="154"/>
      <c r="HR37" s="154"/>
      <c r="HS37" s="154"/>
      <c r="HT37" s="154"/>
      <c r="HU37" s="154"/>
      <c r="HV37" s="154"/>
      <c r="HW37" s="154"/>
      <c r="HX37" s="154"/>
      <c r="HY37" s="154"/>
      <c r="HZ37" s="154"/>
      <c r="IA37" s="154"/>
      <c r="IB37" s="154"/>
      <c r="IC37" s="154"/>
      <c r="ID37" s="154"/>
      <c r="IE37" s="154"/>
      <c r="IF37" s="154"/>
      <c r="IG37" s="154"/>
      <c r="IH37" s="154"/>
      <c r="II37" s="154"/>
      <c r="IJ37" s="154"/>
      <c r="IK37" s="154"/>
      <c r="IL37" s="154"/>
      <c r="IM37" s="154"/>
      <c r="IN37" s="154"/>
      <c r="IO37" s="154"/>
      <c r="IP37" s="154"/>
      <c r="IQ37" s="154"/>
      <c r="IR37" s="154"/>
      <c r="IS37" s="154"/>
      <c r="IT37" s="154"/>
    </row>
    <row r="38" spans="1:252" s="155" customFormat="1" ht="27">
      <c r="A38" s="164">
        <v>29</v>
      </c>
      <c r="B38" s="167" t="s">
        <v>131</v>
      </c>
      <c r="C38" s="166" t="s">
        <v>39</v>
      </c>
      <c r="D38" s="25">
        <v>4</v>
      </c>
      <c r="E38" s="25"/>
      <c r="F38" s="152"/>
      <c r="G38" s="152"/>
      <c r="H38" s="25"/>
      <c r="I38" s="152"/>
      <c r="J38" s="152"/>
      <c r="K38" s="152"/>
      <c r="L38" s="152"/>
      <c r="M38" s="152"/>
      <c r="N38" s="152"/>
      <c r="O38" s="152"/>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c r="ET38" s="154"/>
      <c r="EU38" s="154"/>
      <c r="EV38" s="154"/>
      <c r="EW38" s="154"/>
      <c r="EX38" s="154"/>
      <c r="EY38" s="154"/>
      <c r="EZ38" s="154"/>
      <c r="FA38" s="154"/>
      <c r="FB38" s="154"/>
      <c r="FC38" s="154"/>
      <c r="FD38" s="154"/>
      <c r="FE38" s="154"/>
      <c r="FF38" s="154"/>
      <c r="FG38" s="154"/>
      <c r="FH38" s="154"/>
      <c r="FI38" s="154"/>
      <c r="FJ38" s="154"/>
      <c r="FK38" s="154"/>
      <c r="FL38" s="154"/>
      <c r="FM38" s="154"/>
      <c r="FN38" s="154"/>
      <c r="FO38" s="154"/>
      <c r="FP38" s="154"/>
      <c r="FQ38" s="154"/>
      <c r="FR38" s="154"/>
      <c r="FS38" s="154"/>
      <c r="FT38" s="154"/>
      <c r="FU38" s="154"/>
      <c r="FV38" s="154"/>
      <c r="FW38" s="154"/>
      <c r="FX38" s="154"/>
      <c r="FY38" s="154"/>
      <c r="FZ38" s="154"/>
      <c r="GA38" s="154"/>
      <c r="GB38" s="154"/>
      <c r="GC38" s="154"/>
      <c r="GD38" s="154"/>
      <c r="GE38" s="154"/>
      <c r="GF38" s="154"/>
      <c r="GG38" s="154"/>
      <c r="GH38" s="154"/>
      <c r="GI38" s="154"/>
      <c r="GJ38" s="154"/>
      <c r="GK38" s="154"/>
      <c r="GL38" s="154"/>
      <c r="GM38" s="154"/>
      <c r="GN38" s="154"/>
      <c r="GO38" s="154"/>
      <c r="GP38" s="154"/>
      <c r="GQ38" s="154"/>
      <c r="GR38" s="154"/>
      <c r="GS38" s="154"/>
      <c r="GT38" s="154"/>
      <c r="GU38" s="154"/>
      <c r="GV38" s="154"/>
      <c r="GW38" s="154"/>
      <c r="GX38" s="154"/>
      <c r="GY38" s="154"/>
      <c r="GZ38" s="154"/>
      <c r="HA38" s="154"/>
      <c r="HB38" s="154"/>
      <c r="HC38" s="154"/>
      <c r="HD38" s="154"/>
      <c r="HE38" s="154"/>
      <c r="HF38" s="154"/>
      <c r="HG38" s="154"/>
      <c r="HH38" s="154"/>
      <c r="HI38" s="154"/>
      <c r="HJ38" s="154"/>
      <c r="HK38" s="154"/>
      <c r="HL38" s="154"/>
      <c r="HM38" s="154"/>
      <c r="HN38" s="154"/>
      <c r="HO38" s="154"/>
      <c r="HP38" s="154"/>
      <c r="HQ38" s="154"/>
      <c r="HR38" s="154"/>
      <c r="HS38" s="154"/>
      <c r="HT38" s="154"/>
      <c r="HU38" s="154"/>
      <c r="HV38" s="154"/>
      <c r="HW38" s="154"/>
      <c r="HX38" s="154"/>
      <c r="HY38" s="154"/>
      <c r="HZ38" s="154"/>
      <c r="IA38" s="154"/>
      <c r="IB38" s="154"/>
      <c r="IC38" s="154"/>
      <c r="ID38" s="154"/>
      <c r="IE38" s="154"/>
      <c r="IF38" s="154"/>
      <c r="IG38" s="154"/>
      <c r="IH38" s="154"/>
      <c r="II38" s="154"/>
      <c r="IJ38" s="154"/>
      <c r="IK38" s="154"/>
      <c r="IL38" s="154"/>
      <c r="IM38" s="154"/>
      <c r="IN38" s="154"/>
      <c r="IO38" s="154"/>
      <c r="IP38" s="154"/>
      <c r="IQ38" s="154"/>
      <c r="IR38" s="154"/>
    </row>
    <row r="39" spans="1:255" s="169" customFormat="1" ht="25.5">
      <c r="A39" s="164">
        <v>30</v>
      </c>
      <c r="B39" s="172" t="s">
        <v>242</v>
      </c>
      <c r="C39" s="166" t="s">
        <v>42</v>
      </c>
      <c r="D39" s="25">
        <f>ROUND(D38*0.25,1)</f>
        <v>1</v>
      </c>
      <c r="E39" s="152"/>
      <c r="F39" s="152"/>
      <c r="G39" s="152"/>
      <c r="H39" s="152"/>
      <c r="I39" s="152"/>
      <c r="J39" s="152"/>
      <c r="K39" s="152"/>
      <c r="L39" s="152"/>
      <c r="M39" s="152"/>
      <c r="N39" s="152"/>
      <c r="O39" s="152"/>
      <c r="P39" s="154"/>
      <c r="IO39" s="170"/>
      <c r="IP39" s="170"/>
      <c r="IQ39" s="170"/>
      <c r="IR39" s="170"/>
      <c r="IS39" s="170"/>
      <c r="IT39" s="170"/>
      <c r="IU39" s="170"/>
    </row>
    <row r="40" spans="1:254" s="155" customFormat="1" ht="40.5">
      <c r="A40" s="164">
        <v>31</v>
      </c>
      <c r="B40" s="167" t="s">
        <v>133</v>
      </c>
      <c r="C40" s="166" t="s">
        <v>39</v>
      </c>
      <c r="D40" s="25">
        <v>1</v>
      </c>
      <c r="E40" s="23"/>
      <c r="F40" s="152"/>
      <c r="G40" s="152"/>
      <c r="H40" s="21"/>
      <c r="I40" s="152"/>
      <c r="J40" s="152"/>
      <c r="K40" s="152"/>
      <c r="L40" s="152"/>
      <c r="M40" s="152"/>
      <c r="N40" s="152"/>
      <c r="O40" s="152"/>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4"/>
      <c r="FK40" s="154"/>
      <c r="FL40" s="154"/>
      <c r="FM40" s="154"/>
      <c r="FN40" s="154"/>
      <c r="FO40" s="154"/>
      <c r="FP40" s="154"/>
      <c r="FQ40" s="154"/>
      <c r="FR40" s="154"/>
      <c r="FS40" s="154"/>
      <c r="FT40" s="154"/>
      <c r="FU40" s="154"/>
      <c r="FV40" s="154"/>
      <c r="FW40" s="154"/>
      <c r="FX40" s="154"/>
      <c r="FY40" s="154"/>
      <c r="FZ40" s="154"/>
      <c r="GA40" s="154"/>
      <c r="GB40" s="154"/>
      <c r="GC40" s="154"/>
      <c r="GD40" s="154"/>
      <c r="GE40" s="154"/>
      <c r="GF40" s="154"/>
      <c r="GG40" s="154"/>
      <c r="GH40" s="154"/>
      <c r="GI40" s="154"/>
      <c r="GJ40" s="154"/>
      <c r="GK40" s="154"/>
      <c r="GL40" s="154"/>
      <c r="GM40" s="154"/>
      <c r="GN40" s="154"/>
      <c r="GO40" s="154"/>
      <c r="GP40" s="154"/>
      <c r="GQ40" s="154"/>
      <c r="GR40" s="154"/>
      <c r="GS40" s="154"/>
      <c r="GT40" s="154"/>
      <c r="GU40" s="154"/>
      <c r="GV40" s="154"/>
      <c r="GW40" s="154"/>
      <c r="GX40" s="154"/>
      <c r="GY40" s="154"/>
      <c r="GZ40" s="154"/>
      <c r="HA40" s="154"/>
      <c r="HB40" s="154"/>
      <c r="HC40" s="154"/>
      <c r="HD40" s="154"/>
      <c r="HE40" s="154"/>
      <c r="HF40" s="154"/>
      <c r="HG40" s="154"/>
      <c r="HH40" s="154"/>
      <c r="HI40" s="154"/>
      <c r="HJ40" s="154"/>
      <c r="HK40" s="154"/>
      <c r="HL40" s="154"/>
      <c r="HM40" s="154"/>
      <c r="HN40" s="154"/>
      <c r="HO40" s="154"/>
      <c r="HP40" s="154"/>
      <c r="HQ40" s="154"/>
      <c r="HR40" s="154"/>
      <c r="HS40" s="154"/>
      <c r="HT40" s="154"/>
      <c r="HU40" s="154"/>
      <c r="HV40" s="154"/>
      <c r="HW40" s="154"/>
      <c r="HX40" s="154"/>
      <c r="HY40" s="154"/>
      <c r="HZ40" s="154"/>
      <c r="IA40" s="154"/>
      <c r="IB40" s="154"/>
      <c r="IC40" s="154"/>
      <c r="ID40" s="154"/>
      <c r="IE40" s="154"/>
      <c r="IF40" s="154"/>
      <c r="IG40" s="154"/>
      <c r="IH40" s="154"/>
      <c r="II40" s="154"/>
      <c r="IJ40" s="154"/>
      <c r="IK40" s="154"/>
      <c r="IL40" s="154"/>
      <c r="IM40" s="154"/>
      <c r="IN40" s="154"/>
      <c r="IO40" s="154"/>
      <c r="IP40" s="154"/>
      <c r="IQ40" s="154"/>
      <c r="IR40" s="154"/>
      <c r="IS40" s="154"/>
      <c r="IT40" s="154"/>
    </row>
    <row r="41" spans="1:252" s="155" customFormat="1" ht="13.5">
      <c r="A41" s="164">
        <v>32</v>
      </c>
      <c r="B41" s="167" t="s">
        <v>134</v>
      </c>
      <c r="C41" s="166" t="s">
        <v>26</v>
      </c>
      <c r="D41" s="25">
        <v>25</v>
      </c>
      <c r="E41" s="25"/>
      <c r="F41" s="152"/>
      <c r="G41" s="152"/>
      <c r="H41" s="25"/>
      <c r="I41" s="152"/>
      <c r="J41" s="152"/>
      <c r="K41" s="152"/>
      <c r="L41" s="152"/>
      <c r="M41" s="152"/>
      <c r="N41" s="152"/>
      <c r="O41" s="152"/>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4"/>
      <c r="GK41" s="154"/>
      <c r="GL41" s="154"/>
      <c r="GM41" s="154"/>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4"/>
      <c r="IN41" s="154"/>
      <c r="IO41" s="154"/>
      <c r="IP41" s="154"/>
      <c r="IQ41" s="154"/>
      <c r="IR41" s="154"/>
    </row>
    <row r="42" spans="1:255" s="169" customFormat="1" ht="25.5">
      <c r="A42" s="164">
        <v>33</v>
      </c>
      <c r="B42" s="172" t="s">
        <v>242</v>
      </c>
      <c r="C42" s="166" t="s">
        <v>42</v>
      </c>
      <c r="D42" s="25">
        <f>ROUND(D41*0.03,1)</f>
        <v>0.8</v>
      </c>
      <c r="E42" s="152"/>
      <c r="F42" s="152"/>
      <c r="G42" s="152"/>
      <c r="H42" s="152"/>
      <c r="I42" s="152"/>
      <c r="J42" s="152"/>
      <c r="K42" s="152"/>
      <c r="L42" s="152"/>
      <c r="M42" s="152"/>
      <c r="N42" s="152"/>
      <c r="O42" s="152"/>
      <c r="P42" s="154"/>
      <c r="IO42" s="170"/>
      <c r="IP42" s="170"/>
      <c r="IQ42" s="170"/>
      <c r="IR42" s="170"/>
      <c r="IS42" s="170"/>
      <c r="IT42" s="170"/>
      <c r="IU42" s="170"/>
    </row>
    <row r="43" spans="1:255" s="169" customFormat="1" ht="14.25">
      <c r="A43" s="164">
        <v>34</v>
      </c>
      <c r="B43" s="192" t="s">
        <v>48</v>
      </c>
      <c r="C43" s="20"/>
      <c r="D43" s="24"/>
      <c r="E43" s="152"/>
      <c r="F43" s="152"/>
      <c r="G43" s="152"/>
      <c r="H43" s="152"/>
      <c r="I43" s="152"/>
      <c r="J43" s="152"/>
      <c r="K43" s="152"/>
      <c r="L43" s="152"/>
      <c r="M43" s="152"/>
      <c r="N43" s="152"/>
      <c r="O43" s="152"/>
      <c r="P43" s="154"/>
      <c r="IO43" s="170"/>
      <c r="IP43" s="170"/>
      <c r="IQ43" s="170"/>
      <c r="IR43" s="170"/>
      <c r="IS43" s="170"/>
      <c r="IT43" s="170"/>
      <c r="IU43" s="170"/>
    </row>
    <row r="44" spans="1:252" s="155" customFormat="1" ht="13.5">
      <c r="A44" s="164">
        <v>35</v>
      </c>
      <c r="B44" s="167" t="s">
        <v>135</v>
      </c>
      <c r="C44" s="166" t="s">
        <v>110</v>
      </c>
      <c r="D44" s="24">
        <f>D10</f>
        <v>60</v>
      </c>
      <c r="E44" s="25"/>
      <c r="F44" s="152"/>
      <c r="G44" s="152"/>
      <c r="H44" s="25"/>
      <c r="I44" s="152"/>
      <c r="J44" s="152"/>
      <c r="K44" s="152"/>
      <c r="L44" s="152"/>
      <c r="M44" s="152"/>
      <c r="N44" s="152"/>
      <c r="O44" s="152"/>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c r="GS44" s="154"/>
      <c r="GT44" s="154"/>
      <c r="GU44" s="154"/>
      <c r="GV44" s="154"/>
      <c r="GW44" s="154"/>
      <c r="GX44" s="154"/>
      <c r="GY44" s="154"/>
      <c r="GZ44" s="154"/>
      <c r="HA44" s="154"/>
      <c r="HB44" s="154"/>
      <c r="HC44" s="154"/>
      <c r="HD44" s="154"/>
      <c r="HE44" s="154"/>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154"/>
      <c r="IF44" s="154"/>
      <c r="IG44" s="154"/>
      <c r="IH44" s="154"/>
      <c r="II44" s="154"/>
      <c r="IJ44" s="154"/>
      <c r="IK44" s="154"/>
      <c r="IL44" s="154"/>
      <c r="IM44" s="154"/>
      <c r="IN44" s="154"/>
      <c r="IO44" s="154"/>
      <c r="IP44" s="154"/>
      <c r="IQ44" s="154"/>
      <c r="IR44" s="154"/>
    </row>
    <row r="45" spans="1:255" s="169" customFormat="1" ht="13.5">
      <c r="A45" s="164">
        <v>36</v>
      </c>
      <c r="B45" s="172" t="s">
        <v>257</v>
      </c>
      <c r="C45" s="20" t="s">
        <v>42</v>
      </c>
      <c r="D45" s="24">
        <f>ROUND(D44*0.2,2)</f>
        <v>12</v>
      </c>
      <c r="E45" s="152"/>
      <c r="F45" s="152"/>
      <c r="G45" s="152"/>
      <c r="H45" s="152"/>
      <c r="I45" s="152"/>
      <c r="J45" s="152"/>
      <c r="K45" s="152"/>
      <c r="L45" s="152"/>
      <c r="M45" s="152"/>
      <c r="N45" s="152"/>
      <c r="O45" s="152"/>
      <c r="P45" s="154"/>
      <c r="IO45" s="170"/>
      <c r="IP45" s="170"/>
      <c r="IQ45" s="170"/>
      <c r="IR45" s="170"/>
      <c r="IS45" s="170"/>
      <c r="IT45" s="170"/>
      <c r="IU45" s="170"/>
    </row>
    <row r="46" spans="1:255" s="169" customFormat="1" ht="27">
      <c r="A46" s="164">
        <v>37</v>
      </c>
      <c r="B46" s="167" t="s">
        <v>137</v>
      </c>
      <c r="C46" s="166" t="s">
        <v>110</v>
      </c>
      <c r="D46" s="24">
        <f>D10</f>
        <v>60</v>
      </c>
      <c r="E46" s="152"/>
      <c r="F46" s="152"/>
      <c r="G46" s="152"/>
      <c r="H46" s="152"/>
      <c r="I46" s="152"/>
      <c r="J46" s="152"/>
      <c r="K46" s="152"/>
      <c r="L46" s="152"/>
      <c r="M46" s="152"/>
      <c r="N46" s="152"/>
      <c r="O46" s="152"/>
      <c r="P46" s="154"/>
      <c r="IO46" s="170"/>
      <c r="IP46" s="170"/>
      <c r="IQ46" s="170"/>
      <c r="IR46" s="170"/>
      <c r="IS46" s="170"/>
      <c r="IT46" s="170"/>
      <c r="IU46" s="170"/>
    </row>
    <row r="47" spans="1:254" s="155" customFormat="1" ht="38.25">
      <c r="A47" s="164">
        <v>38</v>
      </c>
      <c r="B47" s="172" t="s">
        <v>258</v>
      </c>
      <c r="C47" s="166" t="s">
        <v>110</v>
      </c>
      <c r="D47" s="24">
        <f>ROUND(D46*1.1,2)</f>
        <v>66</v>
      </c>
      <c r="E47" s="25"/>
      <c r="F47" s="152"/>
      <c r="G47" s="152"/>
      <c r="H47" s="152"/>
      <c r="I47" s="152"/>
      <c r="J47" s="152"/>
      <c r="K47" s="152"/>
      <c r="L47" s="152"/>
      <c r="M47" s="152"/>
      <c r="N47" s="152"/>
      <c r="O47" s="152"/>
      <c r="P47" s="154"/>
      <c r="Q47" s="154"/>
      <c r="R47" s="156"/>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54"/>
      <c r="IH47" s="154"/>
      <c r="II47" s="154"/>
      <c r="IJ47" s="154"/>
      <c r="IK47" s="154"/>
      <c r="IL47" s="154"/>
      <c r="IM47" s="154"/>
      <c r="IN47" s="154"/>
      <c r="IO47" s="154"/>
      <c r="IP47" s="154"/>
      <c r="IQ47" s="154"/>
      <c r="IR47" s="154"/>
      <c r="IS47" s="154"/>
      <c r="IT47" s="154"/>
    </row>
    <row r="48" spans="1:255" s="169" customFormat="1" ht="54">
      <c r="A48" s="164">
        <v>39</v>
      </c>
      <c r="B48" s="173" t="s">
        <v>138</v>
      </c>
      <c r="C48" s="166" t="s">
        <v>26</v>
      </c>
      <c r="D48" s="25">
        <v>34</v>
      </c>
      <c r="E48" s="152"/>
      <c r="F48" s="152"/>
      <c r="G48" s="152"/>
      <c r="H48" s="152"/>
      <c r="I48" s="152"/>
      <c r="J48" s="152"/>
      <c r="K48" s="152"/>
      <c r="L48" s="152"/>
      <c r="M48" s="152"/>
      <c r="N48" s="152"/>
      <c r="O48" s="152"/>
      <c r="P48" s="154"/>
      <c r="IO48" s="170"/>
      <c r="IP48" s="170"/>
      <c r="IQ48" s="170"/>
      <c r="IR48" s="170"/>
      <c r="IS48" s="170"/>
      <c r="IT48" s="170"/>
      <c r="IU48" s="170"/>
    </row>
    <row r="49" spans="1:255" s="169" customFormat="1" ht="14.25">
      <c r="A49" s="164">
        <v>40</v>
      </c>
      <c r="B49" s="190" t="s">
        <v>56</v>
      </c>
      <c r="C49" s="20"/>
      <c r="D49" s="24"/>
      <c r="E49" s="152"/>
      <c r="F49" s="152"/>
      <c r="G49" s="152"/>
      <c r="H49" s="152"/>
      <c r="I49" s="152"/>
      <c r="J49" s="152"/>
      <c r="K49" s="152"/>
      <c r="L49" s="152"/>
      <c r="M49" s="152"/>
      <c r="N49" s="152"/>
      <c r="O49" s="152"/>
      <c r="P49" s="154"/>
      <c r="IO49" s="170"/>
      <c r="IP49" s="170"/>
      <c r="IQ49" s="170"/>
      <c r="IR49" s="170"/>
      <c r="IS49" s="170"/>
      <c r="IT49" s="170"/>
      <c r="IU49" s="170"/>
    </row>
    <row r="50" spans="1:255" s="169" customFormat="1" ht="27">
      <c r="A50" s="164">
        <v>41</v>
      </c>
      <c r="B50" s="167" t="s">
        <v>248</v>
      </c>
      <c r="C50" s="166" t="s">
        <v>57</v>
      </c>
      <c r="D50" s="25">
        <v>1</v>
      </c>
      <c r="E50" s="152"/>
      <c r="F50" s="152"/>
      <c r="G50" s="152"/>
      <c r="H50" s="152"/>
      <c r="I50" s="152"/>
      <c r="J50" s="152"/>
      <c r="K50" s="152"/>
      <c r="L50" s="152"/>
      <c r="M50" s="152"/>
      <c r="N50" s="152"/>
      <c r="O50" s="152"/>
      <c r="P50" s="154"/>
      <c r="IO50" s="170"/>
      <c r="IP50" s="170"/>
      <c r="IQ50" s="170"/>
      <c r="IR50" s="170"/>
      <c r="IS50" s="170"/>
      <c r="IT50" s="170"/>
      <c r="IU50" s="170"/>
    </row>
    <row r="51" spans="1:252" s="155" customFormat="1" ht="67.5">
      <c r="A51" s="164">
        <v>42</v>
      </c>
      <c r="B51" s="167" t="s">
        <v>249</v>
      </c>
      <c r="C51" s="166" t="s">
        <v>110</v>
      </c>
      <c r="D51" s="25">
        <v>3.2</v>
      </c>
      <c r="E51" s="25"/>
      <c r="F51" s="152"/>
      <c r="G51" s="152"/>
      <c r="H51" s="25"/>
      <c r="I51" s="152"/>
      <c r="J51" s="152"/>
      <c r="K51" s="152"/>
      <c r="L51" s="152"/>
      <c r="M51" s="152"/>
      <c r="N51" s="152"/>
      <c r="O51" s="152"/>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c r="FY51" s="154"/>
      <c r="FZ51" s="154"/>
      <c r="GA51" s="154"/>
      <c r="GB51" s="154"/>
      <c r="GC51" s="154"/>
      <c r="GD51" s="154"/>
      <c r="GE51" s="154"/>
      <c r="GF51" s="154"/>
      <c r="GG51" s="154"/>
      <c r="GH51" s="154"/>
      <c r="GI51" s="154"/>
      <c r="GJ51" s="154"/>
      <c r="GK51" s="154"/>
      <c r="GL51" s="154"/>
      <c r="GM51" s="154"/>
      <c r="GN51" s="154"/>
      <c r="GO51" s="154"/>
      <c r="GP51" s="154"/>
      <c r="GQ51" s="154"/>
      <c r="GR51" s="154"/>
      <c r="GS51" s="154"/>
      <c r="GT51" s="154"/>
      <c r="GU51" s="154"/>
      <c r="GV51" s="154"/>
      <c r="GW51" s="154"/>
      <c r="GX51" s="154"/>
      <c r="GY51" s="154"/>
      <c r="GZ51" s="154"/>
      <c r="HA51" s="154"/>
      <c r="HB51" s="154"/>
      <c r="HC51" s="154"/>
      <c r="HD51" s="154"/>
      <c r="HE51" s="154"/>
      <c r="HF51" s="154"/>
      <c r="HG51" s="154"/>
      <c r="HH51" s="154"/>
      <c r="HI51" s="154"/>
      <c r="HJ51" s="154"/>
      <c r="HK51" s="154"/>
      <c r="HL51" s="154"/>
      <c r="HM51" s="154"/>
      <c r="HN51" s="154"/>
      <c r="HO51" s="154"/>
      <c r="HP51" s="154"/>
      <c r="HQ51" s="154"/>
      <c r="HR51" s="154"/>
      <c r="HS51" s="154"/>
      <c r="HT51" s="154"/>
      <c r="HU51" s="154"/>
      <c r="HV51" s="154"/>
      <c r="HW51" s="154"/>
      <c r="HX51" s="154"/>
      <c r="HY51" s="154"/>
      <c r="HZ51" s="154"/>
      <c r="IA51" s="154"/>
      <c r="IB51" s="154"/>
      <c r="IC51" s="154"/>
      <c r="ID51" s="154"/>
      <c r="IE51" s="154"/>
      <c r="IF51" s="154"/>
      <c r="IG51" s="154"/>
      <c r="IH51" s="154"/>
      <c r="II51" s="154"/>
      <c r="IJ51" s="154"/>
      <c r="IK51" s="154"/>
      <c r="IL51" s="154"/>
      <c r="IM51" s="154"/>
      <c r="IN51" s="154"/>
      <c r="IO51" s="154"/>
      <c r="IP51" s="154"/>
      <c r="IQ51" s="154"/>
      <c r="IR51" s="154"/>
    </row>
    <row r="52" spans="1:255" s="169" customFormat="1" ht="25.5">
      <c r="A52" s="164">
        <v>43</v>
      </c>
      <c r="B52" s="172" t="s">
        <v>225</v>
      </c>
      <c r="C52" s="20" t="s">
        <v>43</v>
      </c>
      <c r="D52" s="24">
        <f>ROUND(D51*0.5,2)</f>
        <v>1.6</v>
      </c>
      <c r="E52" s="152"/>
      <c r="F52" s="152"/>
      <c r="G52" s="152"/>
      <c r="H52" s="152"/>
      <c r="I52" s="152"/>
      <c r="J52" s="152"/>
      <c r="K52" s="152"/>
      <c r="L52" s="152"/>
      <c r="M52" s="152"/>
      <c r="N52" s="152"/>
      <c r="O52" s="152"/>
      <c r="P52" s="154"/>
      <c r="IO52" s="170"/>
      <c r="IP52" s="170"/>
      <c r="IQ52" s="170"/>
      <c r="IR52" s="170"/>
      <c r="IS52" s="170"/>
      <c r="IT52" s="170"/>
      <c r="IU52" s="170"/>
    </row>
    <row r="53" spans="1:255" s="169" customFormat="1" ht="25.5">
      <c r="A53" s="164">
        <v>44</v>
      </c>
      <c r="B53" s="172" t="s">
        <v>226</v>
      </c>
      <c r="C53" s="20" t="s">
        <v>42</v>
      </c>
      <c r="D53" s="24">
        <f>ROUND(D51*0.2,2)</f>
        <v>0.64</v>
      </c>
      <c r="E53" s="152"/>
      <c r="F53" s="152"/>
      <c r="G53" s="152"/>
      <c r="H53" s="152"/>
      <c r="I53" s="152"/>
      <c r="J53" s="152"/>
      <c r="K53" s="152"/>
      <c r="L53" s="152"/>
      <c r="M53" s="152"/>
      <c r="N53" s="152"/>
      <c r="O53" s="152"/>
      <c r="P53" s="154"/>
      <c r="IO53" s="170"/>
      <c r="IP53" s="170"/>
      <c r="IQ53" s="170"/>
      <c r="IR53" s="170"/>
      <c r="IS53" s="170"/>
      <c r="IT53" s="170"/>
      <c r="IU53" s="170"/>
    </row>
    <row r="54" spans="1:254" s="155" customFormat="1" ht="13.5">
      <c r="A54" s="164">
        <v>45</v>
      </c>
      <c r="B54" s="172" t="s">
        <v>227</v>
      </c>
      <c r="C54" s="166" t="s">
        <v>110</v>
      </c>
      <c r="D54" s="24">
        <f>ROUND(D51*0.03,2)</f>
        <v>0.1</v>
      </c>
      <c r="E54" s="25"/>
      <c r="F54" s="152"/>
      <c r="G54" s="152"/>
      <c r="H54" s="25"/>
      <c r="I54" s="152"/>
      <c r="J54" s="152"/>
      <c r="K54" s="152"/>
      <c r="L54" s="152"/>
      <c r="M54" s="152"/>
      <c r="N54" s="152"/>
      <c r="O54" s="152"/>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c r="DR54" s="154"/>
      <c r="DS54" s="154"/>
      <c r="DT54" s="154"/>
      <c r="DU54" s="154"/>
      <c r="DV54" s="154"/>
      <c r="DW54" s="154"/>
      <c r="DX54" s="154"/>
      <c r="DY54" s="154"/>
      <c r="DZ54" s="154"/>
      <c r="EA54" s="154"/>
      <c r="EB54" s="154"/>
      <c r="EC54" s="154"/>
      <c r="ED54" s="154"/>
      <c r="EE54" s="154"/>
      <c r="EF54" s="154"/>
      <c r="EG54" s="154"/>
      <c r="EH54" s="154"/>
      <c r="EI54" s="154"/>
      <c r="EJ54" s="154"/>
      <c r="EK54" s="154"/>
      <c r="EL54" s="154"/>
      <c r="EM54" s="154"/>
      <c r="EN54" s="154"/>
      <c r="EO54" s="154"/>
      <c r="EP54" s="154"/>
      <c r="EQ54" s="154"/>
      <c r="ER54" s="154"/>
      <c r="ES54" s="154"/>
      <c r="ET54" s="154"/>
      <c r="EU54" s="154"/>
      <c r="EV54" s="154"/>
      <c r="EW54" s="154"/>
      <c r="EX54" s="154"/>
      <c r="EY54" s="154"/>
      <c r="EZ54" s="154"/>
      <c r="FA54" s="154"/>
      <c r="FB54" s="154"/>
      <c r="FC54" s="154"/>
      <c r="FD54" s="154"/>
      <c r="FE54" s="154"/>
      <c r="FF54" s="154"/>
      <c r="FG54" s="154"/>
      <c r="FH54" s="154"/>
      <c r="FI54" s="154"/>
      <c r="FJ54" s="154"/>
      <c r="FK54" s="154"/>
      <c r="FL54" s="154"/>
      <c r="FM54" s="154"/>
      <c r="FN54" s="154"/>
      <c r="FO54" s="154"/>
      <c r="FP54" s="154"/>
      <c r="FQ54" s="154"/>
      <c r="FR54" s="154"/>
      <c r="FS54" s="154"/>
      <c r="FT54" s="154"/>
      <c r="FU54" s="154"/>
      <c r="FV54" s="154"/>
      <c r="FW54" s="154"/>
      <c r="FX54" s="154"/>
      <c r="FY54" s="154"/>
      <c r="FZ54" s="154"/>
      <c r="GA54" s="154"/>
      <c r="GB54" s="154"/>
      <c r="GC54" s="154"/>
      <c r="GD54" s="154"/>
      <c r="GE54" s="154"/>
      <c r="GF54" s="154"/>
      <c r="GG54" s="154"/>
      <c r="GH54" s="154"/>
      <c r="GI54" s="154"/>
      <c r="GJ54" s="154"/>
      <c r="GK54" s="154"/>
      <c r="GL54" s="154"/>
      <c r="GM54" s="154"/>
      <c r="GN54" s="154"/>
      <c r="GO54" s="154"/>
      <c r="GP54" s="154"/>
      <c r="GQ54" s="154"/>
      <c r="GR54" s="154"/>
      <c r="GS54" s="154"/>
      <c r="GT54" s="154"/>
      <c r="GU54" s="154"/>
      <c r="GV54" s="154"/>
      <c r="GW54" s="154"/>
      <c r="GX54" s="154"/>
      <c r="GY54" s="154"/>
      <c r="GZ54" s="154"/>
      <c r="HA54" s="154"/>
      <c r="HB54" s="154"/>
      <c r="HC54" s="154"/>
      <c r="HD54" s="154"/>
      <c r="HE54" s="154"/>
      <c r="HF54" s="154"/>
      <c r="HG54" s="154"/>
      <c r="HH54" s="154"/>
      <c r="HI54" s="154"/>
      <c r="HJ54" s="154"/>
      <c r="HK54" s="154"/>
      <c r="HL54" s="154"/>
      <c r="HM54" s="154"/>
      <c r="HN54" s="154"/>
      <c r="HO54" s="154"/>
      <c r="HP54" s="154"/>
      <c r="HQ54" s="154"/>
      <c r="HR54" s="154"/>
      <c r="HS54" s="154"/>
      <c r="HT54" s="154"/>
      <c r="HU54" s="154"/>
      <c r="HV54" s="154"/>
      <c r="HW54" s="154"/>
      <c r="HX54" s="154"/>
      <c r="HY54" s="154"/>
      <c r="HZ54" s="154"/>
      <c r="IA54" s="154"/>
      <c r="IB54" s="154"/>
      <c r="IC54" s="154"/>
      <c r="ID54" s="154"/>
      <c r="IE54" s="154"/>
      <c r="IF54" s="154"/>
      <c r="IG54" s="154"/>
      <c r="IH54" s="154"/>
      <c r="II54" s="154"/>
      <c r="IJ54" s="154"/>
      <c r="IK54" s="154"/>
      <c r="IL54" s="154"/>
      <c r="IM54" s="154"/>
      <c r="IN54" s="154"/>
      <c r="IO54" s="154"/>
      <c r="IP54" s="154"/>
      <c r="IQ54" s="154"/>
      <c r="IR54" s="154"/>
      <c r="IS54" s="154"/>
      <c r="IT54" s="154"/>
    </row>
    <row r="55" spans="1:255" s="169" customFormat="1" ht="40.5">
      <c r="A55" s="164">
        <v>46</v>
      </c>
      <c r="B55" s="167" t="s">
        <v>140</v>
      </c>
      <c r="C55" s="166" t="s">
        <v>57</v>
      </c>
      <c r="D55" s="25">
        <v>1</v>
      </c>
      <c r="E55" s="152"/>
      <c r="F55" s="152"/>
      <c r="G55" s="152"/>
      <c r="H55" s="152"/>
      <c r="I55" s="152"/>
      <c r="J55" s="152"/>
      <c r="K55" s="152"/>
      <c r="L55" s="152"/>
      <c r="M55" s="152"/>
      <c r="N55" s="152"/>
      <c r="O55" s="152"/>
      <c r="P55" s="154"/>
      <c r="IO55" s="170"/>
      <c r="IP55" s="170"/>
      <c r="IQ55" s="170"/>
      <c r="IR55" s="170"/>
      <c r="IS55" s="170"/>
      <c r="IT55" s="170"/>
      <c r="IU55" s="170"/>
    </row>
    <row r="56" spans="1:16" s="175" customFormat="1" ht="15" customHeight="1">
      <c r="A56" s="164">
        <v>47</v>
      </c>
      <c r="B56" s="192" t="s">
        <v>84</v>
      </c>
      <c r="C56" s="45"/>
      <c r="D56" s="22"/>
      <c r="E56" s="46"/>
      <c r="F56" s="152"/>
      <c r="G56" s="152"/>
      <c r="H56" s="46"/>
      <c r="I56" s="152"/>
      <c r="J56" s="152"/>
      <c r="K56" s="152"/>
      <c r="L56" s="152"/>
      <c r="M56" s="152"/>
      <c r="N56" s="152"/>
      <c r="O56" s="152"/>
      <c r="P56" s="154"/>
    </row>
    <row r="57" spans="1:254" s="155" customFormat="1" ht="54">
      <c r="A57" s="164">
        <v>48</v>
      </c>
      <c r="B57" s="167" t="s">
        <v>141</v>
      </c>
      <c r="C57" s="166" t="s">
        <v>39</v>
      </c>
      <c r="D57" s="25">
        <v>4</v>
      </c>
      <c r="E57" s="23"/>
      <c r="F57" s="152"/>
      <c r="G57" s="152"/>
      <c r="H57" s="21"/>
      <c r="I57" s="152"/>
      <c r="J57" s="152"/>
      <c r="K57" s="152"/>
      <c r="L57" s="152"/>
      <c r="M57" s="152"/>
      <c r="N57" s="152"/>
      <c r="O57" s="152"/>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4"/>
      <c r="EN57" s="154"/>
      <c r="EO57" s="154"/>
      <c r="EP57" s="154"/>
      <c r="EQ57" s="154"/>
      <c r="ER57" s="154"/>
      <c r="ES57" s="154"/>
      <c r="ET57" s="154"/>
      <c r="EU57" s="154"/>
      <c r="EV57" s="154"/>
      <c r="EW57" s="154"/>
      <c r="EX57" s="154"/>
      <c r="EY57" s="154"/>
      <c r="EZ57" s="154"/>
      <c r="FA57" s="154"/>
      <c r="FB57" s="154"/>
      <c r="FC57" s="154"/>
      <c r="FD57" s="154"/>
      <c r="FE57" s="154"/>
      <c r="FF57" s="154"/>
      <c r="FG57" s="154"/>
      <c r="FH57" s="154"/>
      <c r="FI57" s="154"/>
      <c r="FJ57" s="154"/>
      <c r="FK57" s="154"/>
      <c r="FL57" s="154"/>
      <c r="FM57" s="154"/>
      <c r="FN57" s="154"/>
      <c r="FO57" s="154"/>
      <c r="FP57" s="154"/>
      <c r="FQ57" s="154"/>
      <c r="FR57" s="154"/>
      <c r="FS57" s="154"/>
      <c r="FT57" s="154"/>
      <c r="FU57" s="154"/>
      <c r="FV57" s="154"/>
      <c r="FW57" s="154"/>
      <c r="FX57" s="154"/>
      <c r="FY57" s="154"/>
      <c r="FZ57" s="154"/>
      <c r="GA57" s="154"/>
      <c r="GB57" s="154"/>
      <c r="GC57" s="154"/>
      <c r="GD57" s="154"/>
      <c r="GE57" s="154"/>
      <c r="GF57" s="154"/>
      <c r="GG57" s="154"/>
      <c r="GH57" s="154"/>
      <c r="GI57" s="154"/>
      <c r="GJ57" s="154"/>
      <c r="GK57" s="154"/>
      <c r="GL57" s="154"/>
      <c r="GM57" s="154"/>
      <c r="GN57" s="154"/>
      <c r="GO57" s="154"/>
      <c r="GP57" s="154"/>
      <c r="GQ57" s="154"/>
      <c r="GR57" s="154"/>
      <c r="GS57" s="154"/>
      <c r="GT57" s="154"/>
      <c r="GU57" s="154"/>
      <c r="GV57" s="154"/>
      <c r="GW57" s="154"/>
      <c r="GX57" s="154"/>
      <c r="GY57" s="154"/>
      <c r="GZ57" s="154"/>
      <c r="HA57" s="154"/>
      <c r="HB57" s="154"/>
      <c r="HC57" s="154"/>
      <c r="HD57" s="154"/>
      <c r="HE57" s="154"/>
      <c r="HF57" s="154"/>
      <c r="HG57" s="154"/>
      <c r="HH57" s="154"/>
      <c r="HI57" s="154"/>
      <c r="HJ57" s="154"/>
      <c r="HK57" s="154"/>
      <c r="HL57" s="154"/>
      <c r="HM57" s="154"/>
      <c r="HN57" s="154"/>
      <c r="HO57" s="154"/>
      <c r="HP57" s="154"/>
      <c r="HQ57" s="154"/>
      <c r="HR57" s="154"/>
      <c r="HS57" s="154"/>
      <c r="HT57" s="154"/>
      <c r="HU57" s="154"/>
      <c r="HV57" s="154"/>
      <c r="HW57" s="154"/>
      <c r="HX57" s="154"/>
      <c r="HY57" s="154"/>
      <c r="HZ57" s="154"/>
      <c r="IA57" s="154"/>
      <c r="IB57" s="154"/>
      <c r="IC57" s="154"/>
      <c r="ID57" s="154"/>
      <c r="IE57" s="154"/>
      <c r="IF57" s="154"/>
      <c r="IG57" s="154"/>
      <c r="IH57" s="154"/>
      <c r="II57" s="154"/>
      <c r="IJ57" s="154"/>
      <c r="IK57" s="154"/>
      <c r="IL57" s="154"/>
      <c r="IM57" s="154"/>
      <c r="IN57" s="154"/>
      <c r="IO57" s="154"/>
      <c r="IP57" s="154"/>
      <c r="IQ57" s="154"/>
      <c r="IR57" s="154"/>
      <c r="IS57" s="154"/>
      <c r="IT57" s="154"/>
    </row>
    <row r="58" spans="1:255" s="169" customFormat="1" ht="27">
      <c r="A58" s="164">
        <v>49</v>
      </c>
      <c r="B58" s="167" t="s">
        <v>142</v>
      </c>
      <c r="C58" s="166" t="s">
        <v>39</v>
      </c>
      <c r="D58" s="25">
        <v>2</v>
      </c>
      <c r="E58" s="152"/>
      <c r="F58" s="152"/>
      <c r="G58" s="152"/>
      <c r="H58" s="152"/>
      <c r="I58" s="152"/>
      <c r="J58" s="152"/>
      <c r="K58" s="152"/>
      <c r="L58" s="152"/>
      <c r="M58" s="152"/>
      <c r="N58" s="152"/>
      <c r="O58" s="152"/>
      <c r="P58" s="154"/>
      <c r="IO58" s="170"/>
      <c r="IP58" s="170"/>
      <c r="IQ58" s="170"/>
      <c r="IR58" s="170"/>
      <c r="IS58" s="170"/>
      <c r="IT58" s="170"/>
      <c r="IU58" s="170"/>
    </row>
    <row r="59" spans="1:254" s="155" customFormat="1" ht="27">
      <c r="A59" s="164">
        <v>50</v>
      </c>
      <c r="B59" s="167" t="s">
        <v>143</v>
      </c>
      <c r="C59" s="166" t="s">
        <v>26</v>
      </c>
      <c r="D59" s="25">
        <f>D60+D61</f>
        <v>62</v>
      </c>
      <c r="E59" s="20"/>
      <c r="F59" s="152"/>
      <c r="G59" s="152"/>
      <c r="H59" s="24"/>
      <c r="I59" s="152"/>
      <c r="J59" s="152"/>
      <c r="K59" s="152"/>
      <c r="L59" s="152"/>
      <c r="M59" s="152"/>
      <c r="N59" s="152"/>
      <c r="O59" s="152"/>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c r="CR59" s="154"/>
      <c r="CS59" s="154"/>
      <c r="CT59" s="154"/>
      <c r="CU59" s="154"/>
      <c r="CV59" s="154"/>
      <c r="CW59" s="154"/>
      <c r="CX59" s="154"/>
      <c r="CY59" s="154"/>
      <c r="CZ59" s="154"/>
      <c r="DA59" s="154"/>
      <c r="DB59" s="154"/>
      <c r="DC59" s="154"/>
      <c r="DD59" s="154"/>
      <c r="DE59" s="154"/>
      <c r="DF59" s="154"/>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4"/>
      <c r="EC59" s="154"/>
      <c r="ED59" s="154"/>
      <c r="EE59" s="154"/>
      <c r="EF59" s="154"/>
      <c r="EG59" s="154"/>
      <c r="EH59" s="154"/>
      <c r="EI59" s="154"/>
      <c r="EJ59" s="154"/>
      <c r="EK59" s="154"/>
      <c r="EL59" s="154"/>
      <c r="EM59" s="154"/>
      <c r="EN59" s="154"/>
      <c r="EO59" s="154"/>
      <c r="EP59" s="154"/>
      <c r="EQ59" s="154"/>
      <c r="ER59" s="154"/>
      <c r="ES59" s="154"/>
      <c r="ET59" s="154"/>
      <c r="EU59" s="154"/>
      <c r="EV59" s="154"/>
      <c r="EW59" s="154"/>
      <c r="EX59" s="154"/>
      <c r="EY59" s="154"/>
      <c r="EZ59" s="154"/>
      <c r="FA59" s="154"/>
      <c r="FB59" s="154"/>
      <c r="FC59" s="154"/>
      <c r="FD59" s="154"/>
      <c r="FE59" s="154"/>
      <c r="FF59" s="154"/>
      <c r="FG59" s="154"/>
      <c r="FH59" s="154"/>
      <c r="FI59" s="154"/>
      <c r="FJ59" s="154"/>
      <c r="FK59" s="154"/>
      <c r="FL59" s="154"/>
      <c r="FM59" s="154"/>
      <c r="FN59" s="154"/>
      <c r="FO59" s="154"/>
      <c r="FP59" s="154"/>
      <c r="FQ59" s="154"/>
      <c r="FR59" s="154"/>
      <c r="FS59" s="154"/>
      <c r="FT59" s="154"/>
      <c r="FU59" s="154"/>
      <c r="FV59" s="154"/>
      <c r="FW59" s="154"/>
      <c r="FX59" s="154"/>
      <c r="FY59" s="154"/>
      <c r="FZ59" s="154"/>
      <c r="GA59" s="154"/>
      <c r="GB59" s="154"/>
      <c r="GC59" s="154"/>
      <c r="GD59" s="154"/>
      <c r="GE59" s="154"/>
      <c r="GF59" s="154"/>
      <c r="GG59" s="154"/>
      <c r="GH59" s="154"/>
      <c r="GI59" s="154"/>
      <c r="GJ59" s="154"/>
      <c r="GK59" s="154"/>
      <c r="GL59" s="154"/>
      <c r="GM59" s="154"/>
      <c r="GN59" s="154"/>
      <c r="GO59" s="154"/>
      <c r="GP59" s="154"/>
      <c r="GQ59" s="154"/>
      <c r="GR59" s="154"/>
      <c r="GS59" s="154"/>
      <c r="GT59" s="154"/>
      <c r="GU59" s="154"/>
      <c r="GV59" s="154"/>
      <c r="GW59" s="154"/>
      <c r="GX59" s="154"/>
      <c r="GY59" s="154"/>
      <c r="GZ59" s="154"/>
      <c r="HA59" s="154"/>
      <c r="HB59" s="154"/>
      <c r="HC59" s="154"/>
      <c r="HD59" s="154"/>
      <c r="HE59" s="154"/>
      <c r="HF59" s="154"/>
      <c r="HG59" s="154"/>
      <c r="HH59" s="154"/>
      <c r="HI59" s="154"/>
      <c r="HJ59" s="154"/>
      <c r="HK59" s="154"/>
      <c r="HL59" s="154"/>
      <c r="HM59" s="154"/>
      <c r="HN59" s="154"/>
      <c r="HO59" s="154"/>
      <c r="HP59" s="154"/>
      <c r="HQ59" s="154"/>
      <c r="HR59" s="154"/>
      <c r="HS59" s="154"/>
      <c r="HT59" s="154"/>
      <c r="HU59" s="154"/>
      <c r="HV59" s="154"/>
      <c r="HW59" s="154"/>
      <c r="HX59" s="154"/>
      <c r="HY59" s="154"/>
      <c r="HZ59" s="154"/>
      <c r="IA59" s="154"/>
      <c r="IB59" s="154"/>
      <c r="IC59" s="154"/>
      <c r="ID59" s="154"/>
      <c r="IE59" s="154"/>
      <c r="IF59" s="154"/>
      <c r="IG59" s="154"/>
      <c r="IH59" s="154"/>
      <c r="II59" s="154"/>
      <c r="IJ59" s="154"/>
      <c r="IK59" s="154"/>
      <c r="IL59" s="154"/>
      <c r="IM59" s="154"/>
      <c r="IN59" s="154"/>
      <c r="IO59" s="154"/>
      <c r="IP59" s="154"/>
      <c r="IQ59" s="154"/>
      <c r="IR59" s="154"/>
      <c r="IS59" s="154"/>
      <c r="IT59" s="154"/>
    </row>
    <row r="60" spans="1:16" s="175" customFormat="1" ht="30" customHeight="1">
      <c r="A60" s="164">
        <v>51</v>
      </c>
      <c r="B60" s="248" t="s">
        <v>259</v>
      </c>
      <c r="C60" s="166" t="s">
        <v>26</v>
      </c>
      <c r="D60" s="25">
        <v>44</v>
      </c>
      <c r="E60" s="24"/>
      <c r="F60" s="152"/>
      <c r="G60" s="152"/>
      <c r="H60" s="21"/>
      <c r="I60" s="152"/>
      <c r="J60" s="152"/>
      <c r="K60" s="152"/>
      <c r="L60" s="152"/>
      <c r="M60" s="152"/>
      <c r="N60" s="152"/>
      <c r="O60" s="152"/>
      <c r="P60" s="154"/>
    </row>
    <row r="61" spans="1:16" s="175" customFormat="1" ht="30" customHeight="1">
      <c r="A61" s="164">
        <v>52</v>
      </c>
      <c r="B61" s="248" t="s">
        <v>260</v>
      </c>
      <c r="C61" s="166" t="s">
        <v>26</v>
      </c>
      <c r="D61" s="25">
        <v>18</v>
      </c>
      <c r="E61" s="24"/>
      <c r="F61" s="152"/>
      <c r="G61" s="152"/>
      <c r="H61" s="21"/>
      <c r="I61" s="152"/>
      <c r="J61" s="152"/>
      <c r="K61" s="152"/>
      <c r="L61" s="152"/>
      <c r="M61" s="152"/>
      <c r="N61" s="152"/>
      <c r="O61" s="152"/>
      <c r="P61" s="154"/>
    </row>
    <row r="62" spans="1:16" s="175" customFormat="1" ht="30" customHeight="1">
      <c r="A62" s="164">
        <v>53</v>
      </c>
      <c r="B62" s="248" t="s">
        <v>261</v>
      </c>
      <c r="C62" s="166" t="s">
        <v>26</v>
      </c>
      <c r="D62" s="25">
        <v>34</v>
      </c>
      <c r="E62" s="24"/>
      <c r="F62" s="152"/>
      <c r="G62" s="152"/>
      <c r="H62" s="21"/>
      <c r="I62" s="152"/>
      <c r="J62" s="152"/>
      <c r="K62" s="152"/>
      <c r="L62" s="152"/>
      <c r="M62" s="152"/>
      <c r="N62" s="152"/>
      <c r="O62" s="152"/>
      <c r="P62" s="154"/>
    </row>
    <row r="63" spans="1:254" s="155" customFormat="1" ht="27">
      <c r="A63" s="164">
        <v>54</v>
      </c>
      <c r="B63" s="128" t="s">
        <v>145</v>
      </c>
      <c r="C63" s="177" t="s">
        <v>26</v>
      </c>
      <c r="D63" s="178">
        <f>ROUND(D59*0.9,0)</f>
        <v>56</v>
      </c>
      <c r="E63" s="23"/>
      <c r="F63" s="152"/>
      <c r="G63" s="152"/>
      <c r="H63" s="21"/>
      <c r="I63" s="152"/>
      <c r="J63" s="152"/>
      <c r="K63" s="152"/>
      <c r="L63" s="152"/>
      <c r="M63" s="152"/>
      <c r="N63" s="152"/>
      <c r="O63" s="152"/>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4"/>
      <c r="CG63" s="154"/>
      <c r="CH63" s="154"/>
      <c r="CI63" s="154"/>
      <c r="CJ63" s="154"/>
      <c r="CK63" s="154"/>
      <c r="CL63" s="154"/>
      <c r="CM63" s="154"/>
      <c r="CN63" s="154"/>
      <c r="CO63" s="154"/>
      <c r="CP63" s="154"/>
      <c r="CQ63" s="154"/>
      <c r="CR63" s="154"/>
      <c r="CS63" s="154"/>
      <c r="CT63" s="154"/>
      <c r="CU63" s="154"/>
      <c r="CV63" s="154"/>
      <c r="CW63" s="154"/>
      <c r="CX63" s="154"/>
      <c r="CY63" s="154"/>
      <c r="CZ63" s="154"/>
      <c r="DA63" s="154"/>
      <c r="DB63" s="154"/>
      <c r="DC63" s="154"/>
      <c r="DD63" s="154"/>
      <c r="DE63" s="154"/>
      <c r="DF63" s="154"/>
      <c r="DG63" s="154"/>
      <c r="DH63" s="154"/>
      <c r="DI63" s="154"/>
      <c r="DJ63" s="154"/>
      <c r="DK63" s="154"/>
      <c r="DL63" s="154"/>
      <c r="DM63" s="154"/>
      <c r="DN63" s="154"/>
      <c r="DO63" s="154"/>
      <c r="DP63" s="154"/>
      <c r="DQ63" s="154"/>
      <c r="DR63" s="154"/>
      <c r="DS63" s="154"/>
      <c r="DT63" s="154"/>
      <c r="DU63" s="154"/>
      <c r="DV63" s="154"/>
      <c r="DW63" s="154"/>
      <c r="DX63" s="154"/>
      <c r="DY63" s="154"/>
      <c r="DZ63" s="154"/>
      <c r="EA63" s="154"/>
      <c r="EB63" s="154"/>
      <c r="EC63" s="154"/>
      <c r="ED63" s="154"/>
      <c r="EE63" s="154"/>
      <c r="EF63" s="154"/>
      <c r="EG63" s="154"/>
      <c r="EH63" s="154"/>
      <c r="EI63" s="154"/>
      <c r="EJ63" s="154"/>
      <c r="EK63" s="154"/>
      <c r="EL63" s="154"/>
      <c r="EM63" s="154"/>
      <c r="EN63" s="154"/>
      <c r="EO63" s="154"/>
      <c r="EP63" s="154"/>
      <c r="EQ63" s="154"/>
      <c r="ER63" s="154"/>
      <c r="ES63" s="154"/>
      <c r="ET63" s="154"/>
      <c r="EU63" s="154"/>
      <c r="EV63" s="154"/>
      <c r="EW63" s="154"/>
      <c r="EX63" s="154"/>
      <c r="EY63" s="154"/>
      <c r="EZ63" s="154"/>
      <c r="FA63" s="154"/>
      <c r="FB63" s="154"/>
      <c r="FC63" s="154"/>
      <c r="FD63" s="154"/>
      <c r="FE63" s="154"/>
      <c r="FF63" s="154"/>
      <c r="FG63" s="154"/>
      <c r="FH63" s="154"/>
      <c r="FI63" s="154"/>
      <c r="FJ63" s="154"/>
      <c r="FK63" s="154"/>
      <c r="FL63" s="154"/>
      <c r="FM63" s="154"/>
      <c r="FN63" s="154"/>
      <c r="FO63" s="154"/>
      <c r="FP63" s="154"/>
      <c r="FQ63" s="154"/>
      <c r="FR63" s="154"/>
      <c r="FS63" s="154"/>
      <c r="FT63" s="154"/>
      <c r="FU63" s="154"/>
      <c r="FV63" s="154"/>
      <c r="FW63" s="154"/>
      <c r="FX63" s="154"/>
      <c r="FY63" s="154"/>
      <c r="FZ63" s="154"/>
      <c r="GA63" s="154"/>
      <c r="GB63" s="154"/>
      <c r="GC63" s="154"/>
      <c r="GD63" s="154"/>
      <c r="GE63" s="154"/>
      <c r="GF63" s="154"/>
      <c r="GG63" s="154"/>
      <c r="GH63" s="154"/>
      <c r="GI63" s="154"/>
      <c r="GJ63" s="154"/>
      <c r="GK63" s="154"/>
      <c r="GL63" s="154"/>
      <c r="GM63" s="154"/>
      <c r="GN63" s="154"/>
      <c r="GO63" s="154"/>
      <c r="GP63" s="154"/>
      <c r="GQ63" s="154"/>
      <c r="GR63" s="154"/>
      <c r="GS63" s="154"/>
      <c r="GT63" s="154"/>
      <c r="GU63" s="154"/>
      <c r="GV63" s="154"/>
      <c r="GW63" s="154"/>
      <c r="GX63" s="154"/>
      <c r="GY63" s="154"/>
      <c r="GZ63" s="154"/>
      <c r="HA63" s="154"/>
      <c r="HB63" s="154"/>
      <c r="HC63" s="154"/>
      <c r="HD63" s="154"/>
      <c r="HE63" s="154"/>
      <c r="HF63" s="154"/>
      <c r="HG63" s="154"/>
      <c r="HH63" s="154"/>
      <c r="HI63" s="154"/>
      <c r="HJ63" s="154"/>
      <c r="HK63" s="154"/>
      <c r="HL63" s="154"/>
      <c r="HM63" s="154"/>
      <c r="HN63" s="154"/>
      <c r="HO63" s="154"/>
      <c r="HP63" s="154"/>
      <c r="HQ63" s="154"/>
      <c r="HR63" s="154"/>
      <c r="HS63" s="154"/>
      <c r="HT63" s="154"/>
      <c r="HU63" s="154"/>
      <c r="HV63" s="154"/>
      <c r="HW63" s="154"/>
      <c r="HX63" s="154"/>
      <c r="HY63" s="154"/>
      <c r="HZ63" s="154"/>
      <c r="IA63" s="154"/>
      <c r="IB63" s="154"/>
      <c r="IC63" s="154"/>
      <c r="ID63" s="154"/>
      <c r="IE63" s="154"/>
      <c r="IF63" s="154"/>
      <c r="IG63" s="154"/>
      <c r="IH63" s="154"/>
      <c r="II63" s="154"/>
      <c r="IJ63" s="154"/>
      <c r="IK63" s="154"/>
      <c r="IL63" s="154"/>
      <c r="IM63" s="154"/>
      <c r="IN63" s="154"/>
      <c r="IO63" s="154"/>
      <c r="IP63" s="154"/>
      <c r="IQ63" s="154"/>
      <c r="IR63" s="154"/>
      <c r="IS63" s="154"/>
      <c r="IT63" s="154"/>
    </row>
    <row r="64" spans="1:255" s="169" customFormat="1" ht="14.25">
      <c r="A64" s="164">
        <v>55</v>
      </c>
      <c r="B64" s="192" t="s">
        <v>50</v>
      </c>
      <c r="C64" s="166"/>
      <c r="D64" s="25"/>
      <c r="E64" s="152"/>
      <c r="F64" s="152"/>
      <c r="G64" s="152"/>
      <c r="H64" s="152"/>
      <c r="I64" s="152"/>
      <c r="J64" s="152"/>
      <c r="K64" s="152"/>
      <c r="L64" s="152"/>
      <c r="M64" s="152"/>
      <c r="N64" s="152"/>
      <c r="O64" s="152"/>
      <c r="P64" s="154"/>
      <c r="IO64" s="170"/>
      <c r="IP64" s="170"/>
      <c r="IQ64" s="170"/>
      <c r="IR64" s="170"/>
      <c r="IS64" s="170"/>
      <c r="IT64" s="170"/>
      <c r="IU64" s="170"/>
    </row>
    <row r="65" spans="1:255" s="169" customFormat="1" ht="40.5">
      <c r="A65" s="164">
        <v>56</v>
      </c>
      <c r="B65" s="167" t="s">
        <v>146</v>
      </c>
      <c r="C65" s="20" t="s">
        <v>39</v>
      </c>
      <c r="D65" s="179">
        <v>4</v>
      </c>
      <c r="E65" s="152"/>
      <c r="F65" s="152"/>
      <c r="G65" s="152"/>
      <c r="H65" s="152"/>
      <c r="I65" s="152"/>
      <c r="J65" s="152"/>
      <c r="K65" s="152"/>
      <c r="L65" s="152"/>
      <c r="M65" s="152"/>
      <c r="N65" s="152"/>
      <c r="O65" s="152"/>
      <c r="P65" s="154"/>
      <c r="IO65" s="170"/>
      <c r="IP65" s="170"/>
      <c r="IQ65" s="170"/>
      <c r="IR65" s="170"/>
      <c r="IS65" s="170"/>
      <c r="IT65" s="170"/>
      <c r="IU65" s="170"/>
    </row>
    <row r="66" spans="1:252" s="155" customFormat="1" ht="40.5">
      <c r="A66" s="164">
        <v>57</v>
      </c>
      <c r="B66" s="167" t="s">
        <v>157</v>
      </c>
      <c r="C66" s="166" t="s">
        <v>26</v>
      </c>
      <c r="D66" s="25">
        <v>22</v>
      </c>
      <c r="E66" s="25"/>
      <c r="F66" s="152"/>
      <c r="G66" s="152"/>
      <c r="H66" s="25"/>
      <c r="I66" s="152"/>
      <c r="J66" s="152"/>
      <c r="K66" s="152"/>
      <c r="L66" s="152"/>
      <c r="M66" s="152"/>
      <c r="N66" s="152"/>
      <c r="O66" s="152"/>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4"/>
      <c r="BQ66" s="154"/>
      <c r="BR66" s="154"/>
      <c r="BS66" s="154"/>
      <c r="BT66" s="154"/>
      <c r="BU66" s="154"/>
      <c r="BV66" s="154"/>
      <c r="BW66" s="154"/>
      <c r="BX66" s="154"/>
      <c r="BY66" s="154"/>
      <c r="BZ66" s="154"/>
      <c r="CA66" s="154"/>
      <c r="CB66" s="154"/>
      <c r="CC66" s="154"/>
      <c r="CD66" s="154"/>
      <c r="CE66" s="154"/>
      <c r="CF66" s="154"/>
      <c r="CG66" s="154"/>
      <c r="CH66" s="154"/>
      <c r="CI66" s="154"/>
      <c r="CJ66" s="154"/>
      <c r="CK66" s="154"/>
      <c r="CL66" s="154"/>
      <c r="CM66" s="154"/>
      <c r="CN66" s="154"/>
      <c r="CO66" s="154"/>
      <c r="CP66" s="154"/>
      <c r="CQ66" s="154"/>
      <c r="CR66" s="154"/>
      <c r="CS66" s="154"/>
      <c r="CT66" s="154"/>
      <c r="CU66" s="154"/>
      <c r="CV66" s="154"/>
      <c r="CW66" s="154"/>
      <c r="CX66" s="154"/>
      <c r="CY66" s="154"/>
      <c r="CZ66" s="154"/>
      <c r="DA66" s="154"/>
      <c r="DB66" s="154"/>
      <c r="DC66" s="154"/>
      <c r="DD66" s="154"/>
      <c r="DE66" s="154"/>
      <c r="DF66" s="154"/>
      <c r="DG66" s="154"/>
      <c r="DH66" s="154"/>
      <c r="DI66" s="154"/>
      <c r="DJ66" s="154"/>
      <c r="DK66" s="154"/>
      <c r="DL66" s="154"/>
      <c r="DM66" s="154"/>
      <c r="DN66" s="154"/>
      <c r="DO66" s="154"/>
      <c r="DP66" s="154"/>
      <c r="DQ66" s="154"/>
      <c r="DR66" s="154"/>
      <c r="DS66" s="154"/>
      <c r="DT66" s="154"/>
      <c r="DU66" s="154"/>
      <c r="DV66" s="154"/>
      <c r="DW66" s="154"/>
      <c r="DX66" s="154"/>
      <c r="DY66" s="154"/>
      <c r="DZ66" s="154"/>
      <c r="EA66" s="154"/>
      <c r="EB66" s="154"/>
      <c r="EC66" s="154"/>
      <c r="ED66" s="154"/>
      <c r="EE66" s="154"/>
      <c r="EF66" s="154"/>
      <c r="EG66" s="154"/>
      <c r="EH66" s="154"/>
      <c r="EI66" s="154"/>
      <c r="EJ66" s="154"/>
      <c r="EK66" s="154"/>
      <c r="EL66" s="154"/>
      <c r="EM66" s="154"/>
      <c r="EN66" s="154"/>
      <c r="EO66" s="154"/>
      <c r="EP66" s="154"/>
      <c r="EQ66" s="154"/>
      <c r="ER66" s="154"/>
      <c r="ES66" s="154"/>
      <c r="ET66" s="154"/>
      <c r="EU66" s="154"/>
      <c r="EV66" s="154"/>
      <c r="EW66" s="154"/>
      <c r="EX66" s="154"/>
      <c r="EY66" s="154"/>
      <c r="EZ66" s="154"/>
      <c r="FA66" s="154"/>
      <c r="FB66" s="154"/>
      <c r="FC66" s="154"/>
      <c r="FD66" s="154"/>
      <c r="FE66" s="154"/>
      <c r="FF66" s="154"/>
      <c r="FG66" s="154"/>
      <c r="FH66" s="154"/>
      <c r="FI66" s="154"/>
      <c r="FJ66" s="154"/>
      <c r="FK66" s="154"/>
      <c r="FL66" s="154"/>
      <c r="FM66" s="154"/>
      <c r="FN66" s="154"/>
      <c r="FO66" s="154"/>
      <c r="FP66" s="154"/>
      <c r="FQ66" s="154"/>
      <c r="FR66" s="154"/>
      <c r="FS66" s="154"/>
      <c r="FT66" s="154"/>
      <c r="FU66" s="154"/>
      <c r="FV66" s="154"/>
      <c r="FW66" s="154"/>
      <c r="FX66" s="154"/>
      <c r="FY66" s="154"/>
      <c r="FZ66" s="154"/>
      <c r="GA66" s="154"/>
      <c r="GB66" s="154"/>
      <c r="GC66" s="154"/>
      <c r="GD66" s="154"/>
      <c r="GE66" s="154"/>
      <c r="GF66" s="154"/>
      <c r="GG66" s="154"/>
      <c r="GH66" s="154"/>
      <c r="GI66" s="154"/>
      <c r="GJ66" s="154"/>
      <c r="GK66" s="154"/>
      <c r="GL66" s="154"/>
      <c r="GM66" s="154"/>
      <c r="GN66" s="154"/>
      <c r="GO66" s="154"/>
      <c r="GP66" s="154"/>
      <c r="GQ66" s="154"/>
      <c r="GR66" s="154"/>
      <c r="GS66" s="154"/>
      <c r="GT66" s="154"/>
      <c r="GU66" s="154"/>
      <c r="GV66" s="154"/>
      <c r="GW66" s="154"/>
      <c r="GX66" s="154"/>
      <c r="GY66" s="154"/>
      <c r="GZ66" s="154"/>
      <c r="HA66" s="154"/>
      <c r="HB66" s="154"/>
      <c r="HC66" s="154"/>
      <c r="HD66" s="154"/>
      <c r="HE66" s="154"/>
      <c r="HF66" s="154"/>
      <c r="HG66" s="154"/>
      <c r="HH66" s="154"/>
      <c r="HI66" s="154"/>
      <c r="HJ66" s="154"/>
      <c r="HK66" s="154"/>
      <c r="HL66" s="154"/>
      <c r="HM66" s="154"/>
      <c r="HN66" s="154"/>
      <c r="HO66" s="154"/>
      <c r="HP66" s="154"/>
      <c r="HQ66" s="154"/>
      <c r="HR66" s="154"/>
      <c r="HS66" s="154"/>
      <c r="HT66" s="154"/>
      <c r="HU66" s="154"/>
      <c r="HV66" s="154"/>
      <c r="HW66" s="154"/>
      <c r="HX66" s="154"/>
      <c r="HY66" s="154"/>
      <c r="HZ66" s="154"/>
      <c r="IA66" s="154"/>
      <c r="IB66" s="154"/>
      <c r="IC66" s="154"/>
      <c r="ID66" s="154"/>
      <c r="IE66" s="154"/>
      <c r="IF66" s="154"/>
      <c r="IG66" s="154"/>
      <c r="IH66" s="154"/>
      <c r="II66" s="154"/>
      <c r="IJ66" s="154"/>
      <c r="IK66" s="154"/>
      <c r="IL66" s="154"/>
      <c r="IM66" s="154"/>
      <c r="IN66" s="154"/>
      <c r="IO66" s="154"/>
      <c r="IP66" s="154"/>
      <c r="IQ66" s="154"/>
      <c r="IR66" s="154"/>
    </row>
    <row r="67" spans="1:255" s="169" customFormat="1" ht="25.5">
      <c r="A67" s="164">
        <v>58</v>
      </c>
      <c r="B67" s="249" t="s">
        <v>262</v>
      </c>
      <c r="C67" s="20" t="s">
        <v>42</v>
      </c>
      <c r="D67" s="24">
        <f>ROUND(D66*0.02,2)</f>
        <v>0.44</v>
      </c>
      <c r="E67" s="152"/>
      <c r="F67" s="152"/>
      <c r="G67" s="152"/>
      <c r="H67" s="152"/>
      <c r="I67" s="152"/>
      <c r="J67" s="152"/>
      <c r="K67" s="152"/>
      <c r="L67" s="152"/>
      <c r="M67" s="152"/>
      <c r="N67" s="152"/>
      <c r="O67" s="152"/>
      <c r="P67" s="154"/>
      <c r="IO67" s="170"/>
      <c r="IP67" s="170"/>
      <c r="IQ67" s="170"/>
      <c r="IR67" s="170"/>
      <c r="IS67" s="170"/>
      <c r="IT67" s="170"/>
      <c r="IU67" s="170"/>
    </row>
    <row r="68" spans="1:255" s="169" customFormat="1" ht="27">
      <c r="A68" s="164">
        <v>59</v>
      </c>
      <c r="B68" s="180" t="s">
        <v>147</v>
      </c>
      <c r="C68" s="20" t="s">
        <v>110</v>
      </c>
      <c r="D68" s="24">
        <v>60</v>
      </c>
      <c r="E68" s="157"/>
      <c r="F68" s="152"/>
      <c r="G68" s="152"/>
      <c r="H68" s="152"/>
      <c r="I68" s="152"/>
      <c r="J68" s="152"/>
      <c r="K68" s="152"/>
      <c r="L68" s="152"/>
      <c r="M68" s="152"/>
      <c r="N68" s="152"/>
      <c r="O68" s="152"/>
      <c r="P68" s="154"/>
      <c r="IO68" s="170"/>
      <c r="IP68" s="170"/>
      <c r="IQ68" s="170"/>
      <c r="IR68" s="170"/>
      <c r="IS68" s="170"/>
      <c r="IT68" s="170"/>
      <c r="IU68" s="170"/>
    </row>
    <row r="69" spans="1:15" ht="25.5">
      <c r="A69" s="80"/>
      <c r="B69" s="139" t="s">
        <v>41</v>
      </c>
      <c r="C69" s="140"/>
      <c r="D69" s="141"/>
      <c r="E69" s="17"/>
      <c r="F69" s="17"/>
      <c r="G69" s="17"/>
      <c r="H69" s="17"/>
      <c r="I69" s="17"/>
      <c r="J69" s="41"/>
      <c r="K69" s="142"/>
      <c r="L69" s="142"/>
      <c r="M69" s="142"/>
      <c r="N69" s="142"/>
      <c r="O69" s="142"/>
    </row>
    <row r="70" spans="1:15" s="55" customFormat="1" ht="13.5">
      <c r="A70" s="74"/>
      <c r="B70" s="74" t="s">
        <v>20</v>
      </c>
      <c r="C70" s="198" t="s">
        <v>330</v>
      </c>
      <c r="D70" s="75"/>
      <c r="E70" s="76"/>
      <c r="F70" s="76"/>
      <c r="G70" s="76"/>
      <c r="H70" s="76"/>
      <c r="I70" s="70"/>
      <c r="J70" s="70"/>
      <c r="K70" s="70"/>
      <c r="L70" s="70"/>
      <c r="M70" s="70"/>
      <c r="N70" s="70"/>
      <c r="O70" s="75"/>
    </row>
    <row r="71" spans="1:15" s="55" customFormat="1" ht="13.5">
      <c r="A71" s="74"/>
      <c r="B71" s="74" t="s">
        <v>21</v>
      </c>
      <c r="C71" s="198" t="s">
        <v>330</v>
      </c>
      <c r="D71" s="75"/>
      <c r="E71" s="74"/>
      <c r="F71" s="74"/>
      <c r="G71" s="74"/>
      <c r="H71" s="74"/>
      <c r="I71" s="70"/>
      <c r="J71" s="70"/>
      <c r="K71" s="70"/>
      <c r="L71" s="70"/>
      <c r="M71" s="70"/>
      <c r="N71" s="70"/>
      <c r="O71" s="75"/>
    </row>
    <row r="72" spans="1:15" s="55" customFormat="1" ht="13.5">
      <c r="A72" s="77"/>
      <c r="B72" s="77" t="s">
        <v>40</v>
      </c>
      <c r="C72" s="74"/>
      <c r="D72" s="78"/>
      <c r="E72" s="74"/>
      <c r="F72" s="74"/>
      <c r="G72" s="74"/>
      <c r="H72" s="74"/>
      <c r="I72" s="70"/>
      <c r="J72" s="70"/>
      <c r="K72" s="70"/>
      <c r="L72" s="70"/>
      <c r="M72" s="70"/>
      <c r="N72" s="70"/>
      <c r="O72" s="79"/>
    </row>
    <row r="73" spans="1:248" ht="12.75" customHeight="1">
      <c r="A73" s="80"/>
      <c r="B73" s="81" t="s">
        <v>108</v>
      </c>
      <c r="C73" s="82">
        <v>0.21</v>
      </c>
      <c r="D73" s="83"/>
      <c r="E73" s="67"/>
      <c r="F73" s="67"/>
      <c r="G73" s="67"/>
      <c r="H73" s="67"/>
      <c r="I73" s="67"/>
      <c r="J73" s="84"/>
      <c r="K73" s="85"/>
      <c r="L73" s="67"/>
      <c r="M73" s="66"/>
      <c r="N73" s="67"/>
      <c r="O73" s="25"/>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row>
    <row r="74" spans="1:248" ht="12.75" customHeight="1">
      <c r="A74" s="80"/>
      <c r="B74" s="86" t="s">
        <v>4</v>
      </c>
      <c r="C74" s="67"/>
      <c r="D74" s="83"/>
      <c r="E74" s="67"/>
      <c r="F74" s="67"/>
      <c r="G74" s="67"/>
      <c r="H74" s="67"/>
      <c r="I74" s="67"/>
      <c r="J74" s="84"/>
      <c r="K74" s="85"/>
      <c r="L74" s="67"/>
      <c r="M74" s="66"/>
      <c r="N74" s="67"/>
      <c r="O74" s="87"/>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row>
    <row r="75" spans="2:248" ht="12.75" customHeight="1">
      <c r="B75" s="133"/>
      <c r="C75" s="93"/>
      <c r="D75" s="134"/>
      <c r="E75" s="93"/>
      <c r="F75" s="93"/>
      <c r="G75" s="93"/>
      <c r="H75" s="93"/>
      <c r="I75" s="93"/>
      <c r="J75" s="136"/>
      <c r="K75" s="135"/>
      <c r="L75" s="93"/>
      <c r="M75" s="138"/>
      <c r="N75" s="93"/>
      <c r="O75" s="93"/>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row>
    <row r="76" spans="2:248" ht="12.75" customHeight="1">
      <c r="B76" s="133"/>
      <c r="C76" s="93"/>
      <c r="D76" s="134"/>
      <c r="E76" s="93"/>
      <c r="F76" s="93"/>
      <c r="G76" s="93"/>
      <c r="H76" s="93"/>
      <c r="I76" s="93"/>
      <c r="J76" s="136"/>
      <c r="K76" s="135"/>
      <c r="L76" s="93"/>
      <c r="M76" s="138"/>
      <c r="N76" s="93"/>
      <c r="O76" s="93"/>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row>
    <row r="77" spans="2:248" ht="12.75" customHeight="1">
      <c r="B77" s="265" t="s">
        <v>333</v>
      </c>
      <c r="C77" s="93"/>
      <c r="D77" s="134"/>
      <c r="E77" s="93"/>
      <c r="F77" s="93"/>
      <c r="G77" s="93"/>
      <c r="H77" s="93"/>
      <c r="I77" s="93"/>
      <c r="J77" s="136"/>
      <c r="K77" s="135"/>
      <c r="L77" s="93"/>
      <c r="M77" s="138"/>
      <c r="N77" s="93"/>
      <c r="O77" s="93"/>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row>
    <row r="78" spans="2:248" ht="12.75" customHeight="1">
      <c r="B78" s="265"/>
      <c r="C78" s="93"/>
      <c r="D78" s="134"/>
      <c r="E78" s="93"/>
      <c r="F78" s="93"/>
      <c r="G78" s="93"/>
      <c r="H78" s="93"/>
      <c r="I78" s="93"/>
      <c r="J78" s="136"/>
      <c r="K78" s="135"/>
      <c r="L78" s="93"/>
      <c r="M78" s="138"/>
      <c r="N78" s="93"/>
      <c r="O78" s="93"/>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row>
    <row r="79" spans="2:248" ht="12.75" customHeight="1">
      <c r="B79" s="265"/>
      <c r="C79" s="93"/>
      <c r="D79" s="134"/>
      <c r="E79" s="93"/>
      <c r="F79" s="93"/>
      <c r="G79" s="93"/>
      <c r="H79" s="93"/>
      <c r="I79" s="93"/>
      <c r="J79" s="136"/>
      <c r="K79" s="135"/>
      <c r="L79" s="93"/>
      <c r="M79" s="138"/>
      <c r="N79" s="93"/>
      <c r="O79" s="93"/>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row>
    <row r="80" spans="2:248" ht="12.75" customHeight="1">
      <c r="B80" s="265"/>
      <c r="C80" s="93"/>
      <c r="D80" s="134"/>
      <c r="E80" s="93"/>
      <c r="F80" s="93"/>
      <c r="G80" s="93"/>
      <c r="H80" s="93"/>
      <c r="I80" s="93"/>
      <c r="J80" s="136"/>
      <c r="K80" s="135"/>
      <c r="L80" s="93"/>
      <c r="M80" s="138"/>
      <c r="N80" s="93"/>
      <c r="O80" s="93"/>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row>
    <row r="81" spans="1:248" ht="15" customHeight="1">
      <c r="A81" s="143"/>
      <c r="B81" s="265"/>
      <c r="C81" s="145"/>
      <c r="D81" s="146"/>
      <c r="E81" s="147"/>
      <c r="F81" s="135"/>
      <c r="G81" s="151"/>
      <c r="H81" s="147"/>
      <c r="I81" s="147"/>
      <c r="J81" s="147"/>
      <c r="K81" s="147"/>
      <c r="L81" s="147"/>
      <c r="M81" s="147"/>
      <c r="N81" s="147"/>
      <c r="O81" s="147"/>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row>
    <row r="82" spans="1:248" ht="14.25">
      <c r="A82" s="143"/>
      <c r="B82" s="265" t="s">
        <v>334</v>
      </c>
      <c r="D82" s="148"/>
      <c r="F82" s="135"/>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row>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sheetData>
  <sheetProtection selectLockedCells="1" selectUnlockedCells="1"/>
  <mergeCells count="4">
    <mergeCell ref="A7:A8"/>
    <mergeCell ref="B7:B8"/>
    <mergeCell ref="D3:H3"/>
    <mergeCell ref="D4:H4"/>
  </mergeCells>
  <printOptions/>
  <pageMargins left="0.4724409448818898" right="0.5905511811023623" top="0.984251968503937" bottom="0.5118110236220472" header="0.7086614173228347"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IU78"/>
  <sheetViews>
    <sheetView zoomScalePageLayoutView="0" workbookViewId="0" topLeftCell="A1">
      <selection activeCell="A1" sqref="A1"/>
    </sheetView>
  </sheetViews>
  <sheetFormatPr defaultColWidth="9.140625" defaultRowHeight="12.75"/>
  <cols>
    <col min="1" max="1" width="3.421875" style="130" customWidth="1"/>
    <col min="2" max="2" width="36.421875" style="15" customWidth="1"/>
    <col min="3" max="3" width="5.8515625" style="131" customWidth="1"/>
    <col min="4" max="4" width="8.140625" style="149" customWidth="1"/>
    <col min="5" max="5" width="6.28125" style="131" customWidth="1"/>
    <col min="6" max="6" width="6.57421875" style="131" hidden="1" customWidth="1"/>
    <col min="7" max="7" width="7.00390625" style="131" customWidth="1"/>
    <col min="8" max="8" width="8.28125" style="131" customWidth="1"/>
    <col min="9" max="9" width="7.57421875" style="131" customWidth="1"/>
    <col min="10" max="10" width="7.421875" style="131" customWidth="1"/>
    <col min="11" max="11" width="8.140625" style="131" customWidth="1"/>
    <col min="12" max="12" width="9.8515625" style="131" customWidth="1"/>
    <col min="13" max="13" width="10.140625" style="131" customWidth="1"/>
    <col min="14" max="14" width="7.421875" style="131" customWidth="1"/>
    <col min="15" max="15" width="9.00390625" style="131" customWidth="1"/>
    <col min="16" max="248" width="9.140625" style="15" customWidth="1"/>
    <col min="249" max="16384" width="9.140625" style="16" customWidth="1"/>
  </cols>
  <sheetData>
    <row r="1" ht="14.25">
      <c r="D1" s="132" t="s">
        <v>53</v>
      </c>
    </row>
    <row r="2" ht="14.25">
      <c r="D2" s="150" t="s">
        <v>337</v>
      </c>
    </row>
    <row r="3" spans="1:254" ht="73.5" customHeight="1">
      <c r="A3" s="15"/>
      <c r="B3" s="88" t="s">
        <v>2</v>
      </c>
      <c r="C3" s="272" t="s">
        <v>331</v>
      </c>
      <c r="D3" s="272"/>
      <c r="E3" s="272"/>
      <c r="F3" s="272"/>
      <c r="G3" s="272"/>
      <c r="H3" s="272"/>
      <c r="I3" s="63"/>
      <c r="J3" s="63"/>
      <c r="K3" s="63"/>
      <c r="L3" s="63"/>
      <c r="M3" s="63"/>
      <c r="N3" s="63"/>
      <c r="O3" s="63"/>
      <c r="IO3" s="15"/>
      <c r="IP3" s="15"/>
      <c r="IQ3" s="15"/>
      <c r="IR3" s="15"/>
      <c r="IS3" s="15"/>
      <c r="IT3" s="15"/>
    </row>
    <row r="4" spans="1:254" ht="74.25" customHeight="1">
      <c r="A4" s="15"/>
      <c r="B4" s="90" t="s">
        <v>0</v>
      </c>
      <c r="C4" s="273" t="s">
        <v>335</v>
      </c>
      <c r="D4" s="273"/>
      <c r="E4" s="273"/>
      <c r="F4" s="273"/>
      <c r="G4" s="273"/>
      <c r="H4" s="273"/>
      <c r="I4" s="63"/>
      <c r="J4" s="63"/>
      <c r="K4" s="63"/>
      <c r="L4" s="63"/>
      <c r="M4" s="63"/>
      <c r="N4" s="63"/>
      <c r="O4" s="63"/>
      <c r="IO4" s="15"/>
      <c r="IP4" s="15"/>
      <c r="IQ4" s="15"/>
      <c r="IR4" s="15"/>
      <c r="IS4" s="15"/>
      <c r="IT4" s="15"/>
    </row>
    <row r="5" spans="1:254" ht="31.5" customHeight="1">
      <c r="A5" s="89"/>
      <c r="B5" s="90" t="s">
        <v>7</v>
      </c>
      <c r="C5" s="278" t="s">
        <v>332</v>
      </c>
      <c r="D5" s="278"/>
      <c r="E5" s="278"/>
      <c r="F5" s="278"/>
      <c r="G5" s="278"/>
      <c r="H5" s="278"/>
      <c r="I5" s="63"/>
      <c r="J5" s="63"/>
      <c r="K5" s="63"/>
      <c r="L5" s="63"/>
      <c r="M5" s="63"/>
      <c r="N5" s="63"/>
      <c r="O5" s="63" t="s">
        <v>6</v>
      </c>
      <c r="IO5" s="15"/>
      <c r="IP5" s="15"/>
      <c r="IQ5" s="15"/>
      <c r="IR5" s="15"/>
      <c r="IS5" s="15"/>
      <c r="IT5" s="15"/>
    </row>
    <row r="6" spans="1:15" ht="12.75" customHeight="1">
      <c r="A6" s="274" t="s">
        <v>27</v>
      </c>
      <c r="B6" s="276" t="s">
        <v>35</v>
      </c>
      <c r="C6" s="214"/>
      <c r="D6" s="215"/>
      <c r="E6" s="216" t="s">
        <v>22</v>
      </c>
      <c r="F6" s="217"/>
      <c r="G6" s="217"/>
      <c r="H6" s="217"/>
      <c r="I6" s="217"/>
      <c r="J6" s="217"/>
      <c r="K6" s="218" t="s">
        <v>23</v>
      </c>
      <c r="L6" s="219"/>
      <c r="M6" s="217"/>
      <c r="N6" s="217"/>
      <c r="O6" s="220"/>
    </row>
    <row r="7" spans="1:15" ht="56.25" customHeight="1">
      <c r="A7" s="275"/>
      <c r="B7" s="277"/>
      <c r="C7" s="221" t="s">
        <v>38</v>
      </c>
      <c r="D7" s="222" t="s">
        <v>37</v>
      </c>
      <c r="E7" s="223" t="s">
        <v>24</v>
      </c>
      <c r="F7" s="223" t="s">
        <v>30</v>
      </c>
      <c r="G7" s="223" t="s">
        <v>34</v>
      </c>
      <c r="H7" s="247" t="s">
        <v>31</v>
      </c>
      <c r="I7" s="223" t="s">
        <v>36</v>
      </c>
      <c r="J7" s="225" t="s">
        <v>4</v>
      </c>
      <c r="K7" s="226" t="s">
        <v>25</v>
      </c>
      <c r="L7" s="223" t="s">
        <v>32</v>
      </c>
      <c r="M7" s="247" t="s">
        <v>31</v>
      </c>
      <c r="N7" s="227" t="s">
        <v>36</v>
      </c>
      <c r="O7" s="228" t="s">
        <v>33</v>
      </c>
    </row>
    <row r="8" spans="1:254" s="155" customFormat="1" ht="14.25">
      <c r="A8" s="164"/>
      <c r="B8" s="190" t="s">
        <v>46</v>
      </c>
      <c r="C8" s="166"/>
      <c r="D8" s="24"/>
      <c r="E8" s="25"/>
      <c r="F8" s="152"/>
      <c r="G8" s="25"/>
      <c r="H8" s="152"/>
      <c r="I8" s="153"/>
      <c r="J8" s="25"/>
      <c r="K8" s="25"/>
      <c r="L8" s="25"/>
      <c r="M8" s="25"/>
      <c r="N8" s="25"/>
      <c r="O8" s="25"/>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c r="IL8" s="154"/>
      <c r="IM8" s="154"/>
      <c r="IN8" s="154"/>
      <c r="IO8" s="154"/>
      <c r="IP8" s="154"/>
      <c r="IQ8" s="154"/>
      <c r="IR8" s="154"/>
      <c r="IS8" s="154"/>
      <c r="IT8" s="154"/>
    </row>
    <row r="9" spans="1:254" s="155" customFormat="1" ht="40.5">
      <c r="A9" s="164">
        <v>1</v>
      </c>
      <c r="B9" s="167" t="s">
        <v>109</v>
      </c>
      <c r="C9" s="166" t="s">
        <v>110</v>
      </c>
      <c r="D9" s="168">
        <v>30</v>
      </c>
      <c r="E9" s="152"/>
      <c r="F9" s="152"/>
      <c r="G9" s="152"/>
      <c r="H9" s="152"/>
      <c r="I9" s="152"/>
      <c r="J9" s="152"/>
      <c r="K9" s="152"/>
      <c r="L9" s="152"/>
      <c r="M9" s="152"/>
      <c r="N9" s="152"/>
      <c r="O9" s="152"/>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4"/>
      <c r="IT9" s="154"/>
    </row>
    <row r="10" spans="1:254" s="155" customFormat="1" ht="40.5">
      <c r="A10" s="164">
        <v>2</v>
      </c>
      <c r="B10" s="167" t="s">
        <v>111</v>
      </c>
      <c r="C10" s="166" t="s">
        <v>26</v>
      </c>
      <c r="D10" s="168">
        <v>23</v>
      </c>
      <c r="E10" s="152"/>
      <c r="F10" s="152"/>
      <c r="G10" s="152"/>
      <c r="H10" s="152"/>
      <c r="I10" s="152"/>
      <c r="J10" s="152"/>
      <c r="K10" s="152"/>
      <c r="L10" s="152"/>
      <c r="M10" s="152"/>
      <c r="N10" s="152"/>
      <c r="O10" s="152"/>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row>
    <row r="11" spans="1:254" s="155" customFormat="1" ht="40.5">
      <c r="A11" s="164">
        <v>3</v>
      </c>
      <c r="B11" s="167" t="s">
        <v>112</v>
      </c>
      <c r="C11" s="166" t="s">
        <v>39</v>
      </c>
      <c r="D11" s="25">
        <v>4</v>
      </c>
      <c r="E11" s="152"/>
      <c r="F11" s="152"/>
      <c r="G11" s="152"/>
      <c r="H11" s="152"/>
      <c r="I11" s="152"/>
      <c r="J11" s="152"/>
      <c r="K11" s="152"/>
      <c r="L11" s="152"/>
      <c r="M11" s="152"/>
      <c r="N11" s="152"/>
      <c r="O11" s="152"/>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row>
    <row r="12" spans="1:254" s="155" customFormat="1" ht="40.5">
      <c r="A12" s="164">
        <v>4</v>
      </c>
      <c r="B12" s="167" t="s">
        <v>113</v>
      </c>
      <c r="C12" s="166" t="s">
        <v>39</v>
      </c>
      <c r="D12" s="25">
        <v>1</v>
      </c>
      <c r="E12" s="152"/>
      <c r="F12" s="152"/>
      <c r="G12" s="152"/>
      <c r="H12" s="152"/>
      <c r="I12" s="152"/>
      <c r="J12" s="152"/>
      <c r="K12" s="152"/>
      <c r="L12" s="152"/>
      <c r="M12" s="152"/>
      <c r="N12" s="152"/>
      <c r="O12" s="152"/>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row>
    <row r="13" spans="1:254" s="155" customFormat="1" ht="40.5">
      <c r="A13" s="164">
        <v>5</v>
      </c>
      <c r="B13" s="167" t="s">
        <v>114</v>
      </c>
      <c r="C13" s="166" t="s">
        <v>39</v>
      </c>
      <c r="D13" s="25">
        <v>8</v>
      </c>
      <c r="E13" s="152"/>
      <c r="F13" s="152"/>
      <c r="G13" s="152"/>
      <c r="H13" s="152"/>
      <c r="I13" s="152"/>
      <c r="J13" s="152"/>
      <c r="K13" s="152"/>
      <c r="L13" s="152"/>
      <c r="M13" s="152"/>
      <c r="N13" s="152"/>
      <c r="O13" s="152"/>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row>
    <row r="14" spans="1:255" s="169" customFormat="1" ht="13.5">
      <c r="A14" s="164">
        <v>6</v>
      </c>
      <c r="B14" s="167" t="s">
        <v>83</v>
      </c>
      <c r="C14" s="166" t="s">
        <v>115</v>
      </c>
      <c r="D14" s="25">
        <v>3</v>
      </c>
      <c r="E14" s="152"/>
      <c r="F14" s="152"/>
      <c r="G14" s="152"/>
      <c r="H14" s="152"/>
      <c r="I14" s="152"/>
      <c r="J14" s="152"/>
      <c r="K14" s="152"/>
      <c r="L14" s="152"/>
      <c r="M14" s="152"/>
      <c r="N14" s="152"/>
      <c r="O14" s="152"/>
      <c r="IO14" s="170"/>
      <c r="IP14" s="170"/>
      <c r="IQ14" s="170"/>
      <c r="IR14" s="170"/>
      <c r="IS14" s="170"/>
      <c r="IT14" s="170"/>
      <c r="IU14" s="170"/>
    </row>
    <row r="15" spans="1:255" s="169" customFormat="1" ht="14.25">
      <c r="A15" s="164">
        <v>7</v>
      </c>
      <c r="B15" s="190" t="s">
        <v>29</v>
      </c>
      <c r="C15" s="20"/>
      <c r="D15" s="24"/>
      <c r="E15" s="152"/>
      <c r="F15" s="152"/>
      <c r="G15" s="152"/>
      <c r="H15" s="152"/>
      <c r="I15" s="152"/>
      <c r="J15" s="152"/>
      <c r="K15" s="152"/>
      <c r="L15" s="152"/>
      <c r="M15" s="152"/>
      <c r="N15" s="152"/>
      <c r="O15" s="152"/>
      <c r="P15" s="154"/>
      <c r="IO15" s="170"/>
      <c r="IP15" s="170"/>
      <c r="IQ15" s="170"/>
      <c r="IR15" s="170"/>
      <c r="IS15" s="170"/>
      <c r="IT15" s="170"/>
      <c r="IU15" s="170"/>
    </row>
    <row r="16" spans="1:252" s="155" customFormat="1" ht="40.5">
      <c r="A16" s="164">
        <v>8</v>
      </c>
      <c r="B16" s="167" t="s">
        <v>116</v>
      </c>
      <c r="C16" s="166" t="s">
        <v>110</v>
      </c>
      <c r="D16" s="25">
        <v>30</v>
      </c>
      <c r="E16" s="25"/>
      <c r="F16" s="152"/>
      <c r="G16" s="152"/>
      <c r="H16" s="25"/>
      <c r="I16" s="152"/>
      <c r="J16" s="152"/>
      <c r="K16" s="152"/>
      <c r="L16" s="152"/>
      <c r="M16" s="152"/>
      <c r="N16" s="152"/>
      <c r="O16" s="152"/>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c r="IL16" s="154"/>
      <c r="IM16" s="154"/>
      <c r="IN16" s="154"/>
      <c r="IO16" s="154"/>
      <c r="IP16" s="154"/>
      <c r="IQ16" s="154"/>
      <c r="IR16" s="154"/>
    </row>
    <row r="17" spans="1:254" s="155" customFormat="1" ht="25.5">
      <c r="A17" s="164">
        <v>9</v>
      </c>
      <c r="B17" s="172" t="s">
        <v>250</v>
      </c>
      <c r="C17" s="166" t="s">
        <v>110</v>
      </c>
      <c r="D17" s="24">
        <f>ROUND(D16*1.2,2)</f>
        <v>36</v>
      </c>
      <c r="E17" s="25"/>
      <c r="F17" s="152"/>
      <c r="G17" s="152"/>
      <c r="H17" s="25"/>
      <c r="I17" s="152"/>
      <c r="J17" s="152"/>
      <c r="K17" s="152"/>
      <c r="L17" s="152"/>
      <c r="M17" s="152"/>
      <c r="N17" s="152"/>
      <c r="O17" s="152"/>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c r="IS17" s="154"/>
      <c r="IT17" s="154"/>
    </row>
    <row r="18" spans="1:255" s="169" customFormat="1" ht="13.5">
      <c r="A18" s="164">
        <v>10</v>
      </c>
      <c r="B18" s="172" t="s">
        <v>117</v>
      </c>
      <c r="C18" s="20" t="s">
        <v>43</v>
      </c>
      <c r="D18" s="24">
        <f>ROUND(D16*4.5,2)</f>
        <v>135</v>
      </c>
      <c r="E18" s="152"/>
      <c r="F18" s="152"/>
      <c r="G18" s="152"/>
      <c r="H18" s="152"/>
      <c r="I18" s="152"/>
      <c r="J18" s="152"/>
      <c r="K18" s="152"/>
      <c r="L18" s="152"/>
      <c r="M18" s="152"/>
      <c r="N18" s="152"/>
      <c r="O18" s="152"/>
      <c r="P18" s="154"/>
      <c r="IO18" s="170"/>
      <c r="IP18" s="170"/>
      <c r="IQ18" s="170"/>
      <c r="IR18" s="170"/>
      <c r="IS18" s="170"/>
      <c r="IT18" s="170"/>
      <c r="IU18" s="170"/>
    </row>
    <row r="19" spans="1:255" s="169" customFormat="1" ht="25.5">
      <c r="A19" s="164">
        <v>11</v>
      </c>
      <c r="B19" s="172" t="s">
        <v>251</v>
      </c>
      <c r="C19" s="20" t="s">
        <v>42</v>
      </c>
      <c r="D19" s="24">
        <f>ROUND(D16*0.15,2)</f>
        <v>4.5</v>
      </c>
      <c r="E19" s="152"/>
      <c r="F19" s="152"/>
      <c r="G19" s="152"/>
      <c r="H19" s="152"/>
      <c r="I19" s="152"/>
      <c r="J19" s="152"/>
      <c r="K19" s="152"/>
      <c r="L19" s="152"/>
      <c r="M19" s="152"/>
      <c r="N19" s="152"/>
      <c r="O19" s="152"/>
      <c r="P19" s="154"/>
      <c r="IO19" s="170"/>
      <c r="IP19" s="170"/>
      <c r="IQ19" s="170"/>
      <c r="IR19" s="170"/>
      <c r="IS19" s="170"/>
      <c r="IT19" s="170"/>
      <c r="IU19" s="170"/>
    </row>
    <row r="20" spans="1:254" s="155" customFormat="1" ht="13.5">
      <c r="A20" s="164">
        <v>12</v>
      </c>
      <c r="B20" s="172" t="s">
        <v>119</v>
      </c>
      <c r="C20" s="166" t="s">
        <v>110</v>
      </c>
      <c r="D20" s="24">
        <f>ROUND(D16*0.016,2)</f>
        <v>0.48</v>
      </c>
      <c r="E20" s="25"/>
      <c r="F20" s="152"/>
      <c r="G20" s="152"/>
      <c r="H20" s="25"/>
      <c r="I20" s="152"/>
      <c r="J20" s="152"/>
      <c r="K20" s="152"/>
      <c r="L20" s="152"/>
      <c r="M20" s="152"/>
      <c r="N20" s="152"/>
      <c r="O20" s="152"/>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4"/>
      <c r="DY20" s="154"/>
      <c r="DZ20" s="154"/>
      <c r="EA20" s="154"/>
      <c r="EB20" s="154"/>
      <c r="EC20" s="154"/>
      <c r="ED20" s="154"/>
      <c r="EE20" s="154"/>
      <c r="EF20" s="154"/>
      <c r="EG20" s="154"/>
      <c r="EH20" s="154"/>
      <c r="EI20" s="154"/>
      <c r="EJ20" s="154"/>
      <c r="EK20" s="154"/>
      <c r="EL20" s="154"/>
      <c r="EM20" s="154"/>
      <c r="EN20" s="154"/>
      <c r="EO20" s="154"/>
      <c r="EP20" s="154"/>
      <c r="EQ20" s="154"/>
      <c r="ER20" s="154"/>
      <c r="ES20" s="154"/>
      <c r="ET20" s="154"/>
      <c r="EU20" s="154"/>
      <c r="EV20" s="154"/>
      <c r="EW20" s="154"/>
      <c r="EX20" s="154"/>
      <c r="EY20" s="154"/>
      <c r="EZ20" s="154"/>
      <c r="FA20" s="154"/>
      <c r="FB20" s="154"/>
      <c r="FC20" s="154"/>
      <c r="FD20" s="154"/>
      <c r="FE20" s="154"/>
      <c r="FF20" s="154"/>
      <c r="FG20" s="154"/>
      <c r="FH20" s="154"/>
      <c r="FI20" s="154"/>
      <c r="FJ20" s="154"/>
      <c r="FK20" s="154"/>
      <c r="FL20" s="154"/>
      <c r="FM20" s="154"/>
      <c r="FN20" s="154"/>
      <c r="FO20" s="154"/>
      <c r="FP20" s="154"/>
      <c r="FQ20" s="154"/>
      <c r="FR20" s="154"/>
      <c r="FS20" s="154"/>
      <c r="FT20" s="154"/>
      <c r="FU20" s="154"/>
      <c r="FV20" s="154"/>
      <c r="FW20" s="154"/>
      <c r="FX20" s="154"/>
      <c r="FY20" s="154"/>
      <c r="FZ20" s="154"/>
      <c r="GA20" s="154"/>
      <c r="GB20" s="154"/>
      <c r="GC20" s="154"/>
      <c r="GD20" s="154"/>
      <c r="GE20" s="154"/>
      <c r="GF20" s="154"/>
      <c r="GG20" s="154"/>
      <c r="GH20" s="154"/>
      <c r="GI20" s="154"/>
      <c r="GJ20" s="154"/>
      <c r="GK20" s="154"/>
      <c r="GL20" s="154"/>
      <c r="GM20" s="154"/>
      <c r="GN20" s="154"/>
      <c r="GO20" s="154"/>
      <c r="GP20" s="154"/>
      <c r="GQ20" s="154"/>
      <c r="GR20" s="154"/>
      <c r="GS20" s="154"/>
      <c r="GT20" s="154"/>
      <c r="GU20" s="154"/>
      <c r="GV20" s="154"/>
      <c r="GW20" s="154"/>
      <c r="GX20" s="154"/>
      <c r="GY20" s="154"/>
      <c r="GZ20" s="154"/>
      <c r="HA20" s="154"/>
      <c r="HB20" s="154"/>
      <c r="HC20" s="154"/>
      <c r="HD20" s="154"/>
      <c r="HE20" s="154"/>
      <c r="HF20" s="154"/>
      <c r="HG20" s="154"/>
      <c r="HH20" s="154"/>
      <c r="HI20" s="154"/>
      <c r="HJ20" s="154"/>
      <c r="HK20" s="154"/>
      <c r="HL20" s="154"/>
      <c r="HM20" s="154"/>
      <c r="HN20" s="154"/>
      <c r="HO20" s="154"/>
      <c r="HP20" s="154"/>
      <c r="HQ20" s="154"/>
      <c r="HR20" s="154"/>
      <c r="HS20" s="154"/>
      <c r="HT20" s="154"/>
      <c r="HU20" s="154"/>
      <c r="HV20" s="154"/>
      <c r="HW20" s="154"/>
      <c r="HX20" s="154"/>
      <c r="HY20" s="154"/>
      <c r="HZ20" s="154"/>
      <c r="IA20" s="154"/>
      <c r="IB20" s="154"/>
      <c r="IC20" s="154"/>
      <c r="ID20" s="154"/>
      <c r="IE20" s="154"/>
      <c r="IF20" s="154"/>
      <c r="IG20" s="154"/>
      <c r="IH20" s="154"/>
      <c r="II20" s="154"/>
      <c r="IJ20" s="154"/>
      <c r="IK20" s="154"/>
      <c r="IL20" s="154"/>
      <c r="IM20" s="154"/>
      <c r="IN20" s="154"/>
      <c r="IO20" s="154"/>
      <c r="IP20" s="154"/>
      <c r="IQ20" s="154"/>
      <c r="IR20" s="154"/>
      <c r="IS20" s="154"/>
      <c r="IT20" s="154"/>
    </row>
    <row r="21" spans="1:255" s="169" customFormat="1" ht="27">
      <c r="A21" s="164">
        <v>13</v>
      </c>
      <c r="B21" s="173" t="s">
        <v>120</v>
      </c>
      <c r="C21" s="166" t="s">
        <v>110</v>
      </c>
      <c r="D21" s="25">
        <v>30</v>
      </c>
      <c r="E21" s="152"/>
      <c r="F21" s="152"/>
      <c r="G21" s="152"/>
      <c r="H21" s="152"/>
      <c r="I21" s="152"/>
      <c r="J21" s="152"/>
      <c r="K21" s="152"/>
      <c r="L21" s="152"/>
      <c r="M21" s="152"/>
      <c r="N21" s="152"/>
      <c r="O21" s="152"/>
      <c r="P21" s="154"/>
      <c r="IO21" s="170"/>
      <c r="IP21" s="170"/>
      <c r="IQ21" s="170"/>
      <c r="IR21" s="170"/>
      <c r="IS21" s="170"/>
      <c r="IT21" s="170"/>
      <c r="IU21" s="170"/>
    </row>
    <row r="22" spans="1:255" s="169" customFormat="1" ht="13.5">
      <c r="A22" s="164">
        <v>14</v>
      </c>
      <c r="B22" s="172" t="s">
        <v>121</v>
      </c>
      <c r="C22" s="20" t="s">
        <v>42</v>
      </c>
      <c r="D22" s="24">
        <f>ROUND(D21*0.15,2)</f>
        <v>4.5</v>
      </c>
      <c r="E22" s="152"/>
      <c r="F22" s="152"/>
      <c r="G22" s="152"/>
      <c r="H22" s="152"/>
      <c r="I22" s="152"/>
      <c r="J22" s="152"/>
      <c r="K22" s="152"/>
      <c r="L22" s="152"/>
      <c r="M22" s="152"/>
      <c r="N22" s="152"/>
      <c r="O22" s="152"/>
      <c r="P22" s="154"/>
      <c r="IO22" s="170"/>
      <c r="IP22" s="170"/>
      <c r="IQ22" s="170"/>
      <c r="IR22" s="170"/>
      <c r="IS22" s="170"/>
      <c r="IT22" s="170"/>
      <c r="IU22" s="170"/>
    </row>
    <row r="23" spans="1:255" s="169" customFormat="1" ht="13.5">
      <c r="A23" s="164">
        <v>15</v>
      </c>
      <c r="B23" s="172" t="s">
        <v>122</v>
      </c>
      <c r="C23" s="20" t="s">
        <v>42</v>
      </c>
      <c r="D23" s="24">
        <f>ROUND(D21*0.25,2)</f>
        <v>7.5</v>
      </c>
      <c r="E23" s="152"/>
      <c r="F23" s="152"/>
      <c r="G23" s="152"/>
      <c r="H23" s="152"/>
      <c r="I23" s="152"/>
      <c r="J23" s="152"/>
      <c r="K23" s="152"/>
      <c r="L23" s="152"/>
      <c r="M23" s="152"/>
      <c r="N23" s="152"/>
      <c r="O23" s="152"/>
      <c r="P23" s="154"/>
      <c r="IO23" s="170"/>
      <c r="IP23" s="170"/>
      <c r="IQ23" s="170"/>
      <c r="IR23" s="170"/>
      <c r="IS23" s="170"/>
      <c r="IT23" s="170"/>
      <c r="IU23" s="170"/>
    </row>
    <row r="24" spans="1:252" s="155" customFormat="1" ht="14.25">
      <c r="A24" s="164">
        <v>16</v>
      </c>
      <c r="B24" s="191" t="s">
        <v>49</v>
      </c>
      <c r="C24" s="20"/>
      <c r="D24" s="24"/>
      <c r="E24" s="25"/>
      <c r="F24" s="152"/>
      <c r="G24" s="152"/>
      <c r="H24" s="25"/>
      <c r="I24" s="152"/>
      <c r="J24" s="152"/>
      <c r="K24" s="152"/>
      <c r="L24" s="152"/>
      <c r="M24" s="152"/>
      <c r="N24" s="152"/>
      <c r="O24" s="152"/>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c r="GA24" s="154"/>
      <c r="GB24" s="154"/>
      <c r="GC24" s="154"/>
      <c r="GD24" s="154"/>
      <c r="GE24" s="154"/>
      <c r="GF24" s="154"/>
      <c r="GG24" s="154"/>
      <c r="GH24" s="154"/>
      <c r="GI24" s="154"/>
      <c r="GJ24" s="154"/>
      <c r="GK24" s="154"/>
      <c r="GL24" s="154"/>
      <c r="GM24" s="154"/>
      <c r="GN24" s="154"/>
      <c r="GO24" s="154"/>
      <c r="GP24" s="154"/>
      <c r="GQ24" s="154"/>
      <c r="GR24" s="154"/>
      <c r="GS24" s="154"/>
      <c r="GT24" s="154"/>
      <c r="GU24" s="154"/>
      <c r="GV24" s="154"/>
      <c r="GW24" s="154"/>
      <c r="GX24" s="154"/>
      <c r="GY24" s="154"/>
      <c r="GZ24" s="154"/>
      <c r="HA24" s="154"/>
      <c r="HB24" s="154"/>
      <c r="HC24" s="154"/>
      <c r="HD24" s="154"/>
      <c r="HE24" s="154"/>
      <c r="HF24" s="154"/>
      <c r="HG24" s="154"/>
      <c r="HH24" s="154"/>
      <c r="HI24" s="154"/>
      <c r="HJ24" s="154"/>
      <c r="HK24" s="154"/>
      <c r="HL24" s="154"/>
      <c r="HM24" s="154"/>
      <c r="HN24" s="154"/>
      <c r="HO24" s="154"/>
      <c r="HP24" s="154"/>
      <c r="HQ24" s="154"/>
      <c r="HR24" s="154"/>
      <c r="HS24" s="154"/>
      <c r="HT24" s="154"/>
      <c r="HU24" s="154"/>
      <c r="HV24" s="154"/>
      <c r="HW24" s="154"/>
      <c r="HX24" s="154"/>
      <c r="HY24" s="154"/>
      <c r="HZ24" s="154"/>
      <c r="IA24" s="154"/>
      <c r="IB24" s="154"/>
      <c r="IC24" s="154"/>
      <c r="ID24" s="154"/>
      <c r="IE24" s="154"/>
      <c r="IF24" s="154"/>
      <c r="IG24" s="154"/>
      <c r="IH24" s="154"/>
      <c r="II24" s="154"/>
      <c r="IJ24" s="154"/>
      <c r="IK24" s="154"/>
      <c r="IL24" s="154"/>
      <c r="IM24" s="154"/>
      <c r="IN24" s="154"/>
      <c r="IO24" s="154"/>
      <c r="IP24" s="154"/>
      <c r="IQ24" s="154"/>
      <c r="IR24" s="154"/>
    </row>
    <row r="25" spans="1:252" s="155" customFormat="1" ht="54">
      <c r="A25" s="164">
        <v>17</v>
      </c>
      <c r="B25" s="167" t="s">
        <v>123</v>
      </c>
      <c r="C25" s="166" t="s">
        <v>110</v>
      </c>
      <c r="D25" s="25">
        <v>74.8</v>
      </c>
      <c r="E25" s="25"/>
      <c r="F25" s="152"/>
      <c r="G25" s="152"/>
      <c r="H25" s="25"/>
      <c r="I25" s="152"/>
      <c r="J25" s="152"/>
      <c r="K25" s="152"/>
      <c r="L25" s="152"/>
      <c r="M25" s="152"/>
      <c r="N25" s="152"/>
      <c r="O25" s="152"/>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4"/>
      <c r="ES25" s="154"/>
      <c r="ET25" s="154"/>
      <c r="EU25" s="154"/>
      <c r="EV25" s="154"/>
      <c r="EW25" s="154"/>
      <c r="EX25" s="154"/>
      <c r="EY25" s="154"/>
      <c r="EZ25" s="154"/>
      <c r="FA25" s="154"/>
      <c r="FB25" s="154"/>
      <c r="FC25" s="154"/>
      <c r="FD25" s="154"/>
      <c r="FE25" s="154"/>
      <c r="FF25" s="154"/>
      <c r="FG25" s="154"/>
      <c r="FH25" s="154"/>
      <c r="FI25" s="154"/>
      <c r="FJ25" s="154"/>
      <c r="FK25" s="154"/>
      <c r="FL25" s="154"/>
      <c r="FM25" s="154"/>
      <c r="FN25" s="154"/>
      <c r="FO25" s="154"/>
      <c r="FP25" s="154"/>
      <c r="FQ25" s="154"/>
      <c r="FR25" s="154"/>
      <c r="FS25" s="154"/>
      <c r="FT25" s="154"/>
      <c r="FU25" s="154"/>
      <c r="FV25" s="154"/>
      <c r="FW25" s="154"/>
      <c r="FX25" s="154"/>
      <c r="FY25" s="154"/>
      <c r="FZ25" s="154"/>
      <c r="GA25" s="154"/>
      <c r="GB25" s="154"/>
      <c r="GC25" s="154"/>
      <c r="GD25" s="154"/>
      <c r="GE25" s="154"/>
      <c r="GF25" s="154"/>
      <c r="GG25" s="154"/>
      <c r="GH25" s="154"/>
      <c r="GI25" s="154"/>
      <c r="GJ25" s="154"/>
      <c r="GK25" s="154"/>
      <c r="GL25" s="154"/>
      <c r="GM25" s="154"/>
      <c r="GN25" s="154"/>
      <c r="GO25" s="154"/>
      <c r="GP25" s="154"/>
      <c r="GQ25" s="154"/>
      <c r="GR25" s="154"/>
      <c r="GS25" s="154"/>
      <c r="GT25" s="154"/>
      <c r="GU25" s="154"/>
      <c r="GV25" s="154"/>
      <c r="GW25" s="154"/>
      <c r="GX25" s="154"/>
      <c r="GY25" s="154"/>
      <c r="GZ25" s="154"/>
      <c r="HA25" s="154"/>
      <c r="HB25" s="154"/>
      <c r="HC25" s="154"/>
      <c r="HD25" s="154"/>
      <c r="HE25" s="154"/>
      <c r="HF25" s="154"/>
      <c r="HG25" s="154"/>
      <c r="HH25" s="154"/>
      <c r="HI25" s="154"/>
      <c r="HJ25" s="154"/>
      <c r="HK25" s="154"/>
      <c r="HL25" s="154"/>
      <c r="HM25" s="154"/>
      <c r="HN25" s="154"/>
      <c r="HO25" s="154"/>
      <c r="HP25" s="154"/>
      <c r="HQ25" s="154"/>
      <c r="HR25" s="154"/>
      <c r="HS25" s="154"/>
      <c r="HT25" s="154"/>
      <c r="HU25" s="154"/>
      <c r="HV25" s="154"/>
      <c r="HW25" s="154"/>
      <c r="HX25" s="154"/>
      <c r="HY25" s="154"/>
      <c r="HZ25" s="154"/>
      <c r="IA25" s="154"/>
      <c r="IB25" s="154"/>
      <c r="IC25" s="154"/>
      <c r="ID25" s="154"/>
      <c r="IE25" s="154"/>
      <c r="IF25" s="154"/>
      <c r="IG25" s="154"/>
      <c r="IH25" s="154"/>
      <c r="II25" s="154"/>
      <c r="IJ25" s="154"/>
      <c r="IK25" s="154"/>
      <c r="IL25" s="154"/>
      <c r="IM25" s="154"/>
      <c r="IN25" s="154"/>
      <c r="IO25" s="154"/>
      <c r="IP25" s="154"/>
      <c r="IQ25" s="154"/>
      <c r="IR25" s="154"/>
    </row>
    <row r="26" spans="1:254" s="155" customFormat="1" ht="25.5">
      <c r="A26" s="164">
        <v>18</v>
      </c>
      <c r="B26" s="172" t="s">
        <v>250</v>
      </c>
      <c r="C26" s="166" t="s">
        <v>110</v>
      </c>
      <c r="D26" s="24">
        <f>ROUND(D25*1.2,2)</f>
        <v>89.76</v>
      </c>
      <c r="E26" s="25"/>
      <c r="F26" s="152"/>
      <c r="G26" s="152"/>
      <c r="H26" s="25"/>
      <c r="I26" s="152"/>
      <c r="J26" s="152"/>
      <c r="K26" s="152"/>
      <c r="L26" s="152"/>
      <c r="M26" s="152"/>
      <c r="N26" s="152"/>
      <c r="O26" s="152"/>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c r="IT26" s="154"/>
    </row>
    <row r="27" spans="1:255" s="169" customFormat="1" ht="13.5">
      <c r="A27" s="164">
        <v>19</v>
      </c>
      <c r="B27" s="172" t="s">
        <v>117</v>
      </c>
      <c r="C27" s="20" t="s">
        <v>43</v>
      </c>
      <c r="D27" s="24">
        <f>ROUND(D25*4.5,2)</f>
        <v>336.6</v>
      </c>
      <c r="E27" s="152"/>
      <c r="F27" s="152"/>
      <c r="G27" s="152"/>
      <c r="H27" s="152"/>
      <c r="I27" s="152"/>
      <c r="J27" s="152"/>
      <c r="K27" s="152"/>
      <c r="L27" s="152"/>
      <c r="M27" s="152"/>
      <c r="N27" s="152"/>
      <c r="O27" s="152"/>
      <c r="P27" s="154"/>
      <c r="IO27" s="170"/>
      <c r="IP27" s="170"/>
      <c r="IQ27" s="170"/>
      <c r="IR27" s="170"/>
      <c r="IS27" s="170"/>
      <c r="IT27" s="170"/>
      <c r="IU27" s="170"/>
    </row>
    <row r="28" spans="1:255" s="169" customFormat="1" ht="25.5">
      <c r="A28" s="164">
        <v>20</v>
      </c>
      <c r="B28" s="172" t="s">
        <v>251</v>
      </c>
      <c r="C28" s="20" t="s">
        <v>42</v>
      </c>
      <c r="D28" s="24">
        <f>ROUND(D25*0.15,2)</f>
        <v>11.22</v>
      </c>
      <c r="E28" s="152"/>
      <c r="F28" s="152"/>
      <c r="G28" s="152"/>
      <c r="H28" s="152"/>
      <c r="I28" s="152"/>
      <c r="J28" s="152"/>
      <c r="K28" s="152"/>
      <c r="L28" s="152"/>
      <c r="M28" s="152"/>
      <c r="N28" s="152"/>
      <c r="O28" s="152"/>
      <c r="P28" s="154"/>
      <c r="IO28" s="170"/>
      <c r="IP28" s="170"/>
      <c r="IQ28" s="170"/>
      <c r="IR28" s="170"/>
      <c r="IS28" s="170"/>
      <c r="IT28" s="170"/>
      <c r="IU28" s="170"/>
    </row>
    <row r="29" spans="1:254" s="155" customFormat="1" ht="13.5">
      <c r="A29" s="164">
        <v>21</v>
      </c>
      <c r="B29" s="172" t="s">
        <v>119</v>
      </c>
      <c r="C29" s="166" t="s">
        <v>110</v>
      </c>
      <c r="D29" s="24">
        <f>ROUND(D25*0.016,2)</f>
        <v>1.2</v>
      </c>
      <c r="E29" s="25"/>
      <c r="F29" s="152"/>
      <c r="G29" s="152"/>
      <c r="H29" s="25"/>
      <c r="I29" s="152"/>
      <c r="J29" s="152"/>
      <c r="K29" s="152"/>
      <c r="L29" s="152"/>
      <c r="M29" s="152"/>
      <c r="N29" s="152"/>
      <c r="O29" s="152"/>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4"/>
      <c r="EN29" s="154"/>
      <c r="EO29" s="154"/>
      <c r="EP29" s="154"/>
      <c r="EQ29" s="154"/>
      <c r="ER29" s="154"/>
      <c r="ES29" s="154"/>
      <c r="ET29" s="154"/>
      <c r="EU29" s="154"/>
      <c r="EV29" s="154"/>
      <c r="EW29" s="154"/>
      <c r="EX29" s="154"/>
      <c r="EY29" s="154"/>
      <c r="EZ29" s="154"/>
      <c r="FA29" s="154"/>
      <c r="FB29" s="154"/>
      <c r="FC29" s="154"/>
      <c r="FD29" s="154"/>
      <c r="FE29" s="154"/>
      <c r="FF29" s="154"/>
      <c r="FG29" s="154"/>
      <c r="FH29" s="154"/>
      <c r="FI29" s="154"/>
      <c r="FJ29" s="154"/>
      <c r="FK29" s="154"/>
      <c r="FL29" s="154"/>
      <c r="FM29" s="154"/>
      <c r="FN29" s="154"/>
      <c r="FO29" s="154"/>
      <c r="FP29" s="154"/>
      <c r="FQ29" s="154"/>
      <c r="FR29" s="154"/>
      <c r="FS29" s="154"/>
      <c r="FT29" s="154"/>
      <c r="FU29" s="154"/>
      <c r="FV29" s="154"/>
      <c r="FW29" s="154"/>
      <c r="FX29" s="154"/>
      <c r="FY29" s="154"/>
      <c r="FZ29" s="154"/>
      <c r="GA29" s="154"/>
      <c r="GB29" s="154"/>
      <c r="GC29" s="154"/>
      <c r="GD29" s="154"/>
      <c r="GE29" s="154"/>
      <c r="GF29" s="154"/>
      <c r="GG29" s="154"/>
      <c r="GH29" s="154"/>
      <c r="GI29" s="154"/>
      <c r="GJ29" s="154"/>
      <c r="GK29" s="154"/>
      <c r="GL29" s="154"/>
      <c r="GM29" s="154"/>
      <c r="GN29" s="154"/>
      <c r="GO29" s="154"/>
      <c r="GP29" s="154"/>
      <c r="GQ29" s="154"/>
      <c r="GR29" s="154"/>
      <c r="GS29" s="154"/>
      <c r="GT29" s="154"/>
      <c r="GU29" s="154"/>
      <c r="GV29" s="154"/>
      <c r="GW29" s="154"/>
      <c r="GX29" s="154"/>
      <c r="GY29" s="154"/>
      <c r="GZ29" s="154"/>
      <c r="HA29" s="154"/>
      <c r="HB29" s="154"/>
      <c r="HC29" s="154"/>
      <c r="HD29" s="154"/>
      <c r="HE29" s="154"/>
      <c r="HF29" s="154"/>
      <c r="HG29" s="154"/>
      <c r="HH29" s="154"/>
      <c r="HI29" s="154"/>
      <c r="HJ29" s="154"/>
      <c r="HK29" s="154"/>
      <c r="HL29" s="154"/>
      <c r="HM29" s="154"/>
      <c r="HN29" s="154"/>
      <c r="HO29" s="154"/>
      <c r="HP29" s="154"/>
      <c r="HQ29" s="154"/>
      <c r="HR29" s="154"/>
      <c r="HS29" s="154"/>
      <c r="HT29" s="154"/>
      <c r="HU29" s="154"/>
      <c r="HV29" s="154"/>
      <c r="HW29" s="154"/>
      <c r="HX29" s="154"/>
      <c r="HY29" s="154"/>
      <c r="HZ29" s="154"/>
      <c r="IA29" s="154"/>
      <c r="IB29" s="154"/>
      <c r="IC29" s="154"/>
      <c r="ID29" s="154"/>
      <c r="IE29" s="154"/>
      <c r="IF29" s="154"/>
      <c r="IG29" s="154"/>
      <c r="IH29" s="154"/>
      <c r="II29" s="154"/>
      <c r="IJ29" s="154"/>
      <c r="IK29" s="154"/>
      <c r="IL29" s="154"/>
      <c r="IM29" s="154"/>
      <c r="IN29" s="154"/>
      <c r="IO29" s="154"/>
      <c r="IP29" s="154"/>
      <c r="IQ29" s="154"/>
      <c r="IR29" s="154"/>
      <c r="IS29" s="154"/>
      <c r="IT29" s="154"/>
    </row>
    <row r="30" spans="1:255" s="169" customFormat="1" ht="40.5">
      <c r="A30" s="164">
        <v>22</v>
      </c>
      <c r="B30" s="173" t="s">
        <v>124</v>
      </c>
      <c r="C30" s="166" t="s">
        <v>110</v>
      </c>
      <c r="D30" s="25">
        <f>D25</f>
        <v>74.8</v>
      </c>
      <c r="E30" s="152"/>
      <c r="F30" s="152"/>
      <c r="G30" s="152"/>
      <c r="H30" s="152"/>
      <c r="I30" s="152"/>
      <c r="J30" s="152"/>
      <c r="K30" s="152"/>
      <c r="L30" s="152"/>
      <c r="M30" s="152"/>
      <c r="N30" s="152"/>
      <c r="O30" s="152"/>
      <c r="P30" s="154"/>
      <c r="IO30" s="170"/>
      <c r="IP30" s="170"/>
      <c r="IQ30" s="170"/>
      <c r="IR30" s="170"/>
      <c r="IS30" s="170"/>
      <c r="IT30" s="170"/>
      <c r="IU30" s="170"/>
    </row>
    <row r="31" spans="1:255" s="169" customFormat="1" ht="25.5">
      <c r="A31" s="164">
        <v>23</v>
      </c>
      <c r="B31" s="172" t="s">
        <v>125</v>
      </c>
      <c r="C31" s="20" t="s">
        <v>42</v>
      </c>
      <c r="D31" s="24">
        <f>ROUND(D30*0.15,2)</f>
        <v>11.22</v>
      </c>
      <c r="E31" s="152"/>
      <c r="F31" s="152"/>
      <c r="G31" s="152"/>
      <c r="H31" s="152"/>
      <c r="I31" s="152"/>
      <c r="J31" s="152"/>
      <c r="K31" s="152"/>
      <c r="L31" s="152"/>
      <c r="M31" s="152"/>
      <c r="N31" s="152"/>
      <c r="O31" s="152"/>
      <c r="P31" s="154"/>
      <c r="IO31" s="170"/>
      <c r="IP31" s="170"/>
      <c r="IQ31" s="170"/>
      <c r="IR31" s="170"/>
      <c r="IS31" s="170"/>
      <c r="IT31" s="170"/>
      <c r="IU31" s="170"/>
    </row>
    <row r="32" spans="1:255" s="169" customFormat="1" ht="25.5">
      <c r="A32" s="164">
        <v>24</v>
      </c>
      <c r="B32" s="172" t="s">
        <v>240</v>
      </c>
      <c r="C32" s="20" t="s">
        <v>42</v>
      </c>
      <c r="D32" s="24">
        <f>ROUND(D30*0.25,2)</f>
        <v>18.7</v>
      </c>
      <c r="E32" s="152"/>
      <c r="F32" s="152"/>
      <c r="G32" s="152"/>
      <c r="H32" s="152"/>
      <c r="I32" s="152"/>
      <c r="J32" s="152"/>
      <c r="K32" s="152"/>
      <c r="L32" s="152"/>
      <c r="M32" s="152"/>
      <c r="N32" s="152"/>
      <c r="O32" s="152"/>
      <c r="P32" s="154"/>
      <c r="IO32" s="170"/>
      <c r="IP32" s="170"/>
      <c r="IQ32" s="170"/>
      <c r="IR32" s="170"/>
      <c r="IS32" s="170"/>
      <c r="IT32" s="170"/>
      <c r="IU32" s="170"/>
    </row>
    <row r="33" spans="1:252" s="155" customFormat="1" ht="40.5">
      <c r="A33" s="164">
        <v>25</v>
      </c>
      <c r="B33" s="167" t="s">
        <v>127</v>
      </c>
      <c r="C33" s="166" t="s">
        <v>39</v>
      </c>
      <c r="D33" s="25">
        <v>2</v>
      </c>
      <c r="E33" s="25"/>
      <c r="F33" s="152"/>
      <c r="G33" s="152"/>
      <c r="H33" s="25"/>
      <c r="I33" s="152"/>
      <c r="J33" s="152"/>
      <c r="K33" s="152"/>
      <c r="L33" s="152"/>
      <c r="M33" s="152"/>
      <c r="N33" s="152"/>
      <c r="O33" s="152"/>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c r="FY33" s="154"/>
      <c r="FZ33" s="154"/>
      <c r="GA33" s="154"/>
      <c r="GB33" s="154"/>
      <c r="GC33" s="154"/>
      <c r="GD33" s="154"/>
      <c r="GE33" s="154"/>
      <c r="GF33" s="154"/>
      <c r="GG33" s="154"/>
      <c r="GH33" s="154"/>
      <c r="GI33" s="154"/>
      <c r="GJ33" s="154"/>
      <c r="GK33" s="154"/>
      <c r="GL33" s="154"/>
      <c r="GM33" s="154"/>
      <c r="GN33" s="154"/>
      <c r="GO33" s="154"/>
      <c r="GP33" s="154"/>
      <c r="GQ33" s="154"/>
      <c r="GR33" s="154"/>
      <c r="GS33" s="154"/>
      <c r="GT33" s="154"/>
      <c r="GU33" s="154"/>
      <c r="GV33" s="154"/>
      <c r="GW33" s="154"/>
      <c r="GX33" s="154"/>
      <c r="GY33" s="154"/>
      <c r="GZ33" s="154"/>
      <c r="HA33" s="154"/>
      <c r="HB33" s="154"/>
      <c r="HC33" s="154"/>
      <c r="HD33" s="154"/>
      <c r="HE33" s="154"/>
      <c r="HF33" s="154"/>
      <c r="HG33" s="154"/>
      <c r="HH33" s="154"/>
      <c r="HI33" s="154"/>
      <c r="HJ33" s="154"/>
      <c r="HK33" s="154"/>
      <c r="HL33" s="154"/>
      <c r="HM33" s="154"/>
      <c r="HN33" s="154"/>
      <c r="HO33" s="154"/>
      <c r="HP33" s="154"/>
      <c r="HQ33" s="154"/>
      <c r="HR33" s="154"/>
      <c r="HS33" s="154"/>
      <c r="HT33" s="154"/>
      <c r="HU33" s="154"/>
      <c r="HV33" s="154"/>
      <c r="HW33" s="154"/>
      <c r="HX33" s="154"/>
      <c r="HY33" s="154"/>
      <c r="HZ33" s="154"/>
      <c r="IA33" s="154"/>
      <c r="IB33" s="154"/>
      <c r="IC33" s="154"/>
      <c r="ID33" s="154"/>
      <c r="IE33" s="154"/>
      <c r="IF33" s="154"/>
      <c r="IG33" s="154"/>
      <c r="IH33" s="154"/>
      <c r="II33" s="154"/>
      <c r="IJ33" s="154"/>
      <c r="IK33" s="154"/>
      <c r="IL33" s="154"/>
      <c r="IM33" s="154"/>
      <c r="IN33" s="154"/>
      <c r="IO33" s="154"/>
      <c r="IP33" s="154"/>
      <c r="IQ33" s="154"/>
      <c r="IR33" s="154"/>
    </row>
    <row r="34" spans="1:255" s="169" customFormat="1" ht="25.5">
      <c r="A34" s="164">
        <v>26</v>
      </c>
      <c r="B34" s="172" t="s">
        <v>255</v>
      </c>
      <c r="C34" s="20" t="s">
        <v>43</v>
      </c>
      <c r="D34" s="24">
        <f>ROUND(D33*1.8,2)</f>
        <v>3.6</v>
      </c>
      <c r="E34" s="152"/>
      <c r="F34" s="152"/>
      <c r="G34" s="152"/>
      <c r="H34" s="152"/>
      <c r="I34" s="152"/>
      <c r="J34" s="152"/>
      <c r="K34" s="152"/>
      <c r="L34" s="152"/>
      <c r="M34" s="152"/>
      <c r="N34" s="152"/>
      <c r="O34" s="152"/>
      <c r="P34" s="154"/>
      <c r="IO34" s="170"/>
      <c r="IP34" s="170"/>
      <c r="IQ34" s="170"/>
      <c r="IR34" s="170"/>
      <c r="IS34" s="170"/>
      <c r="IT34" s="170"/>
      <c r="IU34" s="170"/>
    </row>
    <row r="35" spans="1:255" s="169" customFormat="1" ht="38.25">
      <c r="A35" s="164">
        <v>27</v>
      </c>
      <c r="B35" s="172" t="s">
        <v>256</v>
      </c>
      <c r="C35" s="20" t="s">
        <v>42</v>
      </c>
      <c r="D35" s="24">
        <f>ROUND(D33*0.2,2)</f>
        <v>0.4</v>
      </c>
      <c r="E35" s="152"/>
      <c r="F35" s="152"/>
      <c r="G35" s="152"/>
      <c r="H35" s="152"/>
      <c r="I35" s="152"/>
      <c r="J35" s="152"/>
      <c r="K35" s="152"/>
      <c r="L35" s="152"/>
      <c r="M35" s="152"/>
      <c r="N35" s="152"/>
      <c r="O35" s="152"/>
      <c r="P35" s="154"/>
      <c r="IO35" s="170"/>
      <c r="IP35" s="170"/>
      <c r="IQ35" s="170"/>
      <c r="IR35" s="170"/>
      <c r="IS35" s="170"/>
      <c r="IT35" s="170"/>
      <c r="IU35" s="170"/>
    </row>
    <row r="36" spans="1:254" s="155" customFormat="1" ht="13.5">
      <c r="A36" s="164">
        <v>28</v>
      </c>
      <c r="B36" s="172" t="s">
        <v>227</v>
      </c>
      <c r="C36" s="166" t="s">
        <v>110</v>
      </c>
      <c r="D36" s="24">
        <f>ROUND(D33*0.05,2)</f>
        <v>0.1</v>
      </c>
      <c r="E36" s="25"/>
      <c r="F36" s="152"/>
      <c r="G36" s="152"/>
      <c r="H36" s="25"/>
      <c r="I36" s="152"/>
      <c r="J36" s="152"/>
      <c r="K36" s="152"/>
      <c r="L36" s="152"/>
      <c r="M36" s="152"/>
      <c r="N36" s="152"/>
      <c r="O36" s="152"/>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4"/>
      <c r="GA36" s="154"/>
      <c r="GB36" s="154"/>
      <c r="GC36" s="154"/>
      <c r="GD36" s="154"/>
      <c r="GE36" s="154"/>
      <c r="GF36" s="154"/>
      <c r="GG36" s="154"/>
      <c r="GH36" s="154"/>
      <c r="GI36" s="154"/>
      <c r="GJ36" s="154"/>
      <c r="GK36" s="154"/>
      <c r="GL36" s="154"/>
      <c r="GM36" s="154"/>
      <c r="GN36" s="154"/>
      <c r="GO36" s="154"/>
      <c r="GP36" s="154"/>
      <c r="GQ36" s="154"/>
      <c r="GR36" s="154"/>
      <c r="GS36" s="154"/>
      <c r="GT36" s="154"/>
      <c r="GU36" s="154"/>
      <c r="GV36" s="154"/>
      <c r="GW36" s="154"/>
      <c r="GX36" s="154"/>
      <c r="GY36" s="154"/>
      <c r="GZ36" s="154"/>
      <c r="HA36" s="154"/>
      <c r="HB36" s="154"/>
      <c r="HC36" s="154"/>
      <c r="HD36" s="154"/>
      <c r="HE36" s="154"/>
      <c r="HF36" s="154"/>
      <c r="HG36" s="154"/>
      <c r="HH36" s="154"/>
      <c r="HI36" s="154"/>
      <c r="HJ36" s="154"/>
      <c r="HK36" s="154"/>
      <c r="HL36" s="154"/>
      <c r="HM36" s="154"/>
      <c r="HN36" s="154"/>
      <c r="HO36" s="154"/>
      <c r="HP36" s="154"/>
      <c r="HQ36" s="154"/>
      <c r="HR36" s="154"/>
      <c r="HS36" s="154"/>
      <c r="HT36" s="154"/>
      <c r="HU36" s="154"/>
      <c r="HV36" s="154"/>
      <c r="HW36" s="154"/>
      <c r="HX36" s="154"/>
      <c r="HY36" s="154"/>
      <c r="HZ36" s="154"/>
      <c r="IA36" s="154"/>
      <c r="IB36" s="154"/>
      <c r="IC36" s="154"/>
      <c r="ID36" s="154"/>
      <c r="IE36" s="154"/>
      <c r="IF36" s="154"/>
      <c r="IG36" s="154"/>
      <c r="IH36" s="154"/>
      <c r="II36" s="154"/>
      <c r="IJ36" s="154"/>
      <c r="IK36" s="154"/>
      <c r="IL36" s="154"/>
      <c r="IM36" s="154"/>
      <c r="IN36" s="154"/>
      <c r="IO36" s="154"/>
      <c r="IP36" s="154"/>
      <c r="IQ36" s="154"/>
      <c r="IR36" s="154"/>
      <c r="IS36" s="154"/>
      <c r="IT36" s="154"/>
    </row>
    <row r="37" spans="1:252" s="155" customFormat="1" ht="27">
      <c r="A37" s="164">
        <v>29</v>
      </c>
      <c r="B37" s="167" t="s">
        <v>131</v>
      </c>
      <c r="C37" s="166" t="s">
        <v>39</v>
      </c>
      <c r="D37" s="25">
        <v>2</v>
      </c>
      <c r="E37" s="25"/>
      <c r="F37" s="152"/>
      <c r="G37" s="152"/>
      <c r="H37" s="25"/>
      <c r="I37" s="152"/>
      <c r="J37" s="152"/>
      <c r="K37" s="152"/>
      <c r="L37" s="152"/>
      <c r="M37" s="152"/>
      <c r="N37" s="152"/>
      <c r="O37" s="152"/>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c r="ET37" s="154"/>
      <c r="EU37" s="154"/>
      <c r="EV37" s="154"/>
      <c r="EW37" s="154"/>
      <c r="EX37" s="154"/>
      <c r="EY37" s="154"/>
      <c r="EZ37" s="154"/>
      <c r="FA37" s="154"/>
      <c r="FB37" s="154"/>
      <c r="FC37" s="154"/>
      <c r="FD37" s="154"/>
      <c r="FE37" s="154"/>
      <c r="FF37" s="154"/>
      <c r="FG37" s="154"/>
      <c r="FH37" s="154"/>
      <c r="FI37" s="154"/>
      <c r="FJ37" s="154"/>
      <c r="FK37" s="154"/>
      <c r="FL37" s="154"/>
      <c r="FM37" s="154"/>
      <c r="FN37" s="154"/>
      <c r="FO37" s="154"/>
      <c r="FP37" s="154"/>
      <c r="FQ37" s="154"/>
      <c r="FR37" s="154"/>
      <c r="FS37" s="154"/>
      <c r="FT37" s="154"/>
      <c r="FU37" s="154"/>
      <c r="FV37" s="154"/>
      <c r="FW37" s="154"/>
      <c r="FX37" s="154"/>
      <c r="FY37" s="154"/>
      <c r="FZ37" s="154"/>
      <c r="GA37" s="154"/>
      <c r="GB37" s="154"/>
      <c r="GC37" s="154"/>
      <c r="GD37" s="154"/>
      <c r="GE37" s="154"/>
      <c r="GF37" s="154"/>
      <c r="GG37" s="154"/>
      <c r="GH37" s="154"/>
      <c r="GI37" s="154"/>
      <c r="GJ37" s="154"/>
      <c r="GK37" s="154"/>
      <c r="GL37" s="154"/>
      <c r="GM37" s="154"/>
      <c r="GN37" s="154"/>
      <c r="GO37" s="154"/>
      <c r="GP37" s="154"/>
      <c r="GQ37" s="154"/>
      <c r="GR37" s="154"/>
      <c r="GS37" s="154"/>
      <c r="GT37" s="154"/>
      <c r="GU37" s="154"/>
      <c r="GV37" s="154"/>
      <c r="GW37" s="154"/>
      <c r="GX37" s="154"/>
      <c r="GY37" s="154"/>
      <c r="GZ37" s="154"/>
      <c r="HA37" s="154"/>
      <c r="HB37" s="154"/>
      <c r="HC37" s="154"/>
      <c r="HD37" s="154"/>
      <c r="HE37" s="154"/>
      <c r="HF37" s="154"/>
      <c r="HG37" s="154"/>
      <c r="HH37" s="154"/>
      <c r="HI37" s="154"/>
      <c r="HJ37" s="154"/>
      <c r="HK37" s="154"/>
      <c r="HL37" s="154"/>
      <c r="HM37" s="154"/>
      <c r="HN37" s="154"/>
      <c r="HO37" s="154"/>
      <c r="HP37" s="154"/>
      <c r="HQ37" s="154"/>
      <c r="HR37" s="154"/>
      <c r="HS37" s="154"/>
      <c r="HT37" s="154"/>
      <c r="HU37" s="154"/>
      <c r="HV37" s="154"/>
      <c r="HW37" s="154"/>
      <c r="HX37" s="154"/>
      <c r="HY37" s="154"/>
      <c r="HZ37" s="154"/>
      <c r="IA37" s="154"/>
      <c r="IB37" s="154"/>
      <c r="IC37" s="154"/>
      <c r="ID37" s="154"/>
      <c r="IE37" s="154"/>
      <c r="IF37" s="154"/>
      <c r="IG37" s="154"/>
      <c r="IH37" s="154"/>
      <c r="II37" s="154"/>
      <c r="IJ37" s="154"/>
      <c r="IK37" s="154"/>
      <c r="IL37" s="154"/>
      <c r="IM37" s="154"/>
      <c r="IN37" s="154"/>
      <c r="IO37" s="154"/>
      <c r="IP37" s="154"/>
      <c r="IQ37" s="154"/>
      <c r="IR37" s="154"/>
    </row>
    <row r="38" spans="1:255" s="169" customFormat="1" ht="25.5">
      <c r="A38" s="164">
        <v>30</v>
      </c>
      <c r="B38" s="172" t="s">
        <v>242</v>
      </c>
      <c r="C38" s="166" t="s">
        <v>42</v>
      </c>
      <c r="D38" s="25">
        <f>ROUND(D37*0.25,1)</f>
        <v>0.5</v>
      </c>
      <c r="E38" s="152"/>
      <c r="F38" s="152"/>
      <c r="G38" s="152"/>
      <c r="H38" s="152"/>
      <c r="I38" s="152"/>
      <c r="J38" s="152"/>
      <c r="K38" s="152"/>
      <c r="L38" s="152"/>
      <c r="M38" s="152"/>
      <c r="N38" s="152"/>
      <c r="O38" s="152"/>
      <c r="P38" s="154"/>
      <c r="IO38" s="170"/>
      <c r="IP38" s="170"/>
      <c r="IQ38" s="170"/>
      <c r="IR38" s="170"/>
      <c r="IS38" s="170"/>
      <c r="IT38" s="170"/>
      <c r="IU38" s="170"/>
    </row>
    <row r="39" spans="1:254" s="155" customFormat="1" ht="40.5">
      <c r="A39" s="164">
        <v>31</v>
      </c>
      <c r="B39" s="167" t="s">
        <v>133</v>
      </c>
      <c r="C39" s="166" t="s">
        <v>39</v>
      </c>
      <c r="D39" s="25">
        <v>1</v>
      </c>
      <c r="E39" s="23"/>
      <c r="F39" s="152"/>
      <c r="G39" s="152"/>
      <c r="H39" s="21"/>
      <c r="I39" s="152"/>
      <c r="J39" s="152"/>
      <c r="K39" s="152"/>
      <c r="L39" s="152"/>
      <c r="M39" s="152"/>
      <c r="N39" s="152"/>
      <c r="O39" s="152"/>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4"/>
      <c r="EN39" s="154"/>
      <c r="EO39" s="154"/>
      <c r="EP39" s="154"/>
      <c r="EQ39" s="154"/>
      <c r="ER39" s="154"/>
      <c r="ES39" s="154"/>
      <c r="ET39" s="154"/>
      <c r="EU39" s="154"/>
      <c r="EV39" s="154"/>
      <c r="EW39" s="154"/>
      <c r="EX39" s="154"/>
      <c r="EY39" s="154"/>
      <c r="EZ39" s="154"/>
      <c r="FA39" s="154"/>
      <c r="FB39" s="154"/>
      <c r="FC39" s="154"/>
      <c r="FD39" s="154"/>
      <c r="FE39" s="154"/>
      <c r="FF39" s="154"/>
      <c r="FG39" s="154"/>
      <c r="FH39" s="154"/>
      <c r="FI39" s="154"/>
      <c r="FJ39" s="154"/>
      <c r="FK39" s="154"/>
      <c r="FL39" s="154"/>
      <c r="FM39" s="154"/>
      <c r="FN39" s="154"/>
      <c r="FO39" s="154"/>
      <c r="FP39" s="154"/>
      <c r="FQ39" s="154"/>
      <c r="FR39" s="154"/>
      <c r="FS39" s="154"/>
      <c r="FT39" s="154"/>
      <c r="FU39" s="154"/>
      <c r="FV39" s="154"/>
      <c r="FW39" s="154"/>
      <c r="FX39" s="154"/>
      <c r="FY39" s="154"/>
      <c r="FZ39" s="154"/>
      <c r="GA39" s="154"/>
      <c r="GB39" s="154"/>
      <c r="GC39" s="154"/>
      <c r="GD39" s="154"/>
      <c r="GE39" s="154"/>
      <c r="GF39" s="154"/>
      <c r="GG39" s="154"/>
      <c r="GH39" s="154"/>
      <c r="GI39" s="154"/>
      <c r="GJ39" s="154"/>
      <c r="GK39" s="154"/>
      <c r="GL39" s="154"/>
      <c r="GM39" s="154"/>
      <c r="GN39" s="154"/>
      <c r="GO39" s="154"/>
      <c r="GP39" s="154"/>
      <c r="GQ39" s="154"/>
      <c r="GR39" s="154"/>
      <c r="GS39" s="154"/>
      <c r="GT39" s="154"/>
      <c r="GU39" s="154"/>
      <c r="GV39" s="154"/>
      <c r="GW39" s="154"/>
      <c r="GX39" s="154"/>
      <c r="GY39" s="154"/>
      <c r="GZ39" s="154"/>
      <c r="HA39" s="154"/>
      <c r="HB39" s="154"/>
      <c r="HC39" s="154"/>
      <c r="HD39" s="154"/>
      <c r="HE39" s="154"/>
      <c r="HF39" s="154"/>
      <c r="HG39" s="154"/>
      <c r="HH39" s="154"/>
      <c r="HI39" s="154"/>
      <c r="HJ39" s="154"/>
      <c r="HK39" s="154"/>
      <c r="HL39" s="154"/>
      <c r="HM39" s="154"/>
      <c r="HN39" s="154"/>
      <c r="HO39" s="154"/>
      <c r="HP39" s="154"/>
      <c r="HQ39" s="154"/>
      <c r="HR39" s="154"/>
      <c r="HS39" s="154"/>
      <c r="HT39" s="154"/>
      <c r="HU39" s="154"/>
      <c r="HV39" s="154"/>
      <c r="HW39" s="154"/>
      <c r="HX39" s="154"/>
      <c r="HY39" s="154"/>
      <c r="HZ39" s="154"/>
      <c r="IA39" s="154"/>
      <c r="IB39" s="154"/>
      <c r="IC39" s="154"/>
      <c r="ID39" s="154"/>
      <c r="IE39" s="154"/>
      <c r="IF39" s="154"/>
      <c r="IG39" s="154"/>
      <c r="IH39" s="154"/>
      <c r="II39" s="154"/>
      <c r="IJ39" s="154"/>
      <c r="IK39" s="154"/>
      <c r="IL39" s="154"/>
      <c r="IM39" s="154"/>
      <c r="IN39" s="154"/>
      <c r="IO39" s="154"/>
      <c r="IP39" s="154"/>
      <c r="IQ39" s="154"/>
      <c r="IR39" s="154"/>
      <c r="IS39" s="154"/>
      <c r="IT39" s="154"/>
    </row>
    <row r="40" spans="1:252" s="155" customFormat="1" ht="13.5">
      <c r="A40" s="164">
        <v>32</v>
      </c>
      <c r="B40" s="167" t="s">
        <v>134</v>
      </c>
      <c r="C40" s="166" t="s">
        <v>26</v>
      </c>
      <c r="D40" s="25">
        <v>15</v>
      </c>
      <c r="E40" s="25"/>
      <c r="F40" s="152"/>
      <c r="G40" s="152"/>
      <c r="H40" s="25"/>
      <c r="I40" s="152"/>
      <c r="J40" s="152"/>
      <c r="K40" s="152"/>
      <c r="L40" s="152"/>
      <c r="M40" s="152"/>
      <c r="N40" s="152"/>
      <c r="O40" s="152"/>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4"/>
      <c r="FK40" s="154"/>
      <c r="FL40" s="154"/>
      <c r="FM40" s="154"/>
      <c r="FN40" s="154"/>
      <c r="FO40" s="154"/>
      <c r="FP40" s="154"/>
      <c r="FQ40" s="154"/>
      <c r="FR40" s="154"/>
      <c r="FS40" s="154"/>
      <c r="FT40" s="154"/>
      <c r="FU40" s="154"/>
      <c r="FV40" s="154"/>
      <c r="FW40" s="154"/>
      <c r="FX40" s="154"/>
      <c r="FY40" s="154"/>
      <c r="FZ40" s="154"/>
      <c r="GA40" s="154"/>
      <c r="GB40" s="154"/>
      <c r="GC40" s="154"/>
      <c r="GD40" s="154"/>
      <c r="GE40" s="154"/>
      <c r="GF40" s="154"/>
      <c r="GG40" s="154"/>
      <c r="GH40" s="154"/>
      <c r="GI40" s="154"/>
      <c r="GJ40" s="154"/>
      <c r="GK40" s="154"/>
      <c r="GL40" s="154"/>
      <c r="GM40" s="154"/>
      <c r="GN40" s="154"/>
      <c r="GO40" s="154"/>
      <c r="GP40" s="154"/>
      <c r="GQ40" s="154"/>
      <c r="GR40" s="154"/>
      <c r="GS40" s="154"/>
      <c r="GT40" s="154"/>
      <c r="GU40" s="154"/>
      <c r="GV40" s="154"/>
      <c r="GW40" s="154"/>
      <c r="GX40" s="154"/>
      <c r="GY40" s="154"/>
      <c r="GZ40" s="154"/>
      <c r="HA40" s="154"/>
      <c r="HB40" s="154"/>
      <c r="HC40" s="154"/>
      <c r="HD40" s="154"/>
      <c r="HE40" s="154"/>
      <c r="HF40" s="154"/>
      <c r="HG40" s="154"/>
      <c r="HH40" s="154"/>
      <c r="HI40" s="154"/>
      <c r="HJ40" s="154"/>
      <c r="HK40" s="154"/>
      <c r="HL40" s="154"/>
      <c r="HM40" s="154"/>
      <c r="HN40" s="154"/>
      <c r="HO40" s="154"/>
      <c r="HP40" s="154"/>
      <c r="HQ40" s="154"/>
      <c r="HR40" s="154"/>
      <c r="HS40" s="154"/>
      <c r="HT40" s="154"/>
      <c r="HU40" s="154"/>
      <c r="HV40" s="154"/>
      <c r="HW40" s="154"/>
      <c r="HX40" s="154"/>
      <c r="HY40" s="154"/>
      <c r="HZ40" s="154"/>
      <c r="IA40" s="154"/>
      <c r="IB40" s="154"/>
      <c r="IC40" s="154"/>
      <c r="ID40" s="154"/>
      <c r="IE40" s="154"/>
      <c r="IF40" s="154"/>
      <c r="IG40" s="154"/>
      <c r="IH40" s="154"/>
      <c r="II40" s="154"/>
      <c r="IJ40" s="154"/>
      <c r="IK40" s="154"/>
      <c r="IL40" s="154"/>
      <c r="IM40" s="154"/>
      <c r="IN40" s="154"/>
      <c r="IO40" s="154"/>
      <c r="IP40" s="154"/>
      <c r="IQ40" s="154"/>
      <c r="IR40" s="154"/>
    </row>
    <row r="41" spans="1:255" s="169" customFormat="1" ht="25.5">
      <c r="A41" s="164">
        <v>33</v>
      </c>
      <c r="B41" s="172" t="s">
        <v>242</v>
      </c>
      <c r="C41" s="166" t="s">
        <v>42</v>
      </c>
      <c r="D41" s="25">
        <f>ROUND(D40*0.03,1)</f>
        <v>0.5</v>
      </c>
      <c r="E41" s="152"/>
      <c r="F41" s="152"/>
      <c r="G41" s="152"/>
      <c r="H41" s="152"/>
      <c r="I41" s="152"/>
      <c r="J41" s="152"/>
      <c r="K41" s="152"/>
      <c r="L41" s="152"/>
      <c r="M41" s="152"/>
      <c r="N41" s="152"/>
      <c r="O41" s="152"/>
      <c r="P41" s="154"/>
      <c r="IO41" s="170"/>
      <c r="IP41" s="170"/>
      <c r="IQ41" s="170"/>
      <c r="IR41" s="170"/>
      <c r="IS41" s="170"/>
      <c r="IT41" s="170"/>
      <c r="IU41" s="170"/>
    </row>
    <row r="42" spans="1:255" s="169" customFormat="1" ht="14.25">
      <c r="A42" s="164">
        <v>34</v>
      </c>
      <c r="B42" s="192" t="s">
        <v>48</v>
      </c>
      <c r="C42" s="20"/>
      <c r="D42" s="24"/>
      <c r="E42" s="152"/>
      <c r="F42" s="152"/>
      <c r="G42" s="152"/>
      <c r="H42" s="152"/>
      <c r="I42" s="152"/>
      <c r="J42" s="152"/>
      <c r="K42" s="152"/>
      <c r="L42" s="152"/>
      <c r="M42" s="152"/>
      <c r="N42" s="152"/>
      <c r="O42" s="152"/>
      <c r="P42" s="154"/>
      <c r="IO42" s="170"/>
      <c r="IP42" s="170"/>
      <c r="IQ42" s="170"/>
      <c r="IR42" s="170"/>
      <c r="IS42" s="170"/>
      <c r="IT42" s="170"/>
      <c r="IU42" s="170"/>
    </row>
    <row r="43" spans="1:252" s="155" customFormat="1" ht="13.5">
      <c r="A43" s="164">
        <v>35</v>
      </c>
      <c r="B43" s="167" t="s">
        <v>135</v>
      </c>
      <c r="C43" s="166" t="s">
        <v>110</v>
      </c>
      <c r="D43" s="24">
        <f>D9</f>
        <v>30</v>
      </c>
      <c r="E43" s="25"/>
      <c r="F43" s="152"/>
      <c r="G43" s="152"/>
      <c r="H43" s="25"/>
      <c r="I43" s="152"/>
      <c r="J43" s="152"/>
      <c r="K43" s="152"/>
      <c r="L43" s="152"/>
      <c r="M43" s="152"/>
      <c r="N43" s="152"/>
      <c r="O43" s="152"/>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54"/>
      <c r="IH43" s="154"/>
      <c r="II43" s="154"/>
      <c r="IJ43" s="154"/>
      <c r="IK43" s="154"/>
      <c r="IL43" s="154"/>
      <c r="IM43" s="154"/>
      <c r="IN43" s="154"/>
      <c r="IO43" s="154"/>
      <c r="IP43" s="154"/>
      <c r="IQ43" s="154"/>
      <c r="IR43" s="154"/>
    </row>
    <row r="44" spans="1:255" s="169" customFormat="1" ht="13.5">
      <c r="A44" s="164">
        <v>36</v>
      </c>
      <c r="B44" s="172" t="s">
        <v>257</v>
      </c>
      <c r="C44" s="20" t="s">
        <v>42</v>
      </c>
      <c r="D44" s="24">
        <f>ROUND(D43*0.2,2)</f>
        <v>6</v>
      </c>
      <c r="E44" s="152"/>
      <c r="F44" s="152"/>
      <c r="G44" s="152"/>
      <c r="H44" s="152"/>
      <c r="I44" s="152"/>
      <c r="J44" s="152"/>
      <c r="K44" s="152"/>
      <c r="L44" s="152"/>
      <c r="M44" s="152"/>
      <c r="N44" s="152"/>
      <c r="O44" s="152"/>
      <c r="P44" s="154"/>
      <c r="IO44" s="170"/>
      <c r="IP44" s="170"/>
      <c r="IQ44" s="170"/>
      <c r="IR44" s="170"/>
      <c r="IS44" s="170"/>
      <c r="IT44" s="170"/>
      <c r="IU44" s="170"/>
    </row>
    <row r="45" spans="1:255" s="169" customFormat="1" ht="27">
      <c r="A45" s="164">
        <v>37</v>
      </c>
      <c r="B45" s="167" t="s">
        <v>137</v>
      </c>
      <c r="C45" s="166" t="s">
        <v>110</v>
      </c>
      <c r="D45" s="24">
        <f>D9</f>
        <v>30</v>
      </c>
      <c r="E45" s="152"/>
      <c r="F45" s="152"/>
      <c r="G45" s="152"/>
      <c r="H45" s="152"/>
      <c r="I45" s="152"/>
      <c r="J45" s="152"/>
      <c r="K45" s="152"/>
      <c r="L45" s="152"/>
      <c r="M45" s="152"/>
      <c r="N45" s="152"/>
      <c r="O45" s="152"/>
      <c r="P45" s="154"/>
      <c r="IO45" s="170"/>
      <c r="IP45" s="170"/>
      <c r="IQ45" s="170"/>
      <c r="IR45" s="170"/>
      <c r="IS45" s="170"/>
      <c r="IT45" s="170"/>
      <c r="IU45" s="170"/>
    </row>
    <row r="46" spans="1:254" s="155" customFormat="1" ht="38.25">
      <c r="A46" s="164">
        <v>38</v>
      </c>
      <c r="B46" s="172" t="s">
        <v>258</v>
      </c>
      <c r="C46" s="166" t="s">
        <v>110</v>
      </c>
      <c r="D46" s="24">
        <f>ROUND(D45*1.1,2)</f>
        <v>33</v>
      </c>
      <c r="E46" s="25"/>
      <c r="F46" s="152"/>
      <c r="G46" s="152"/>
      <c r="H46" s="152"/>
      <c r="I46" s="152"/>
      <c r="J46" s="152"/>
      <c r="K46" s="152"/>
      <c r="L46" s="152"/>
      <c r="M46" s="152"/>
      <c r="N46" s="152"/>
      <c r="O46" s="152"/>
      <c r="P46" s="154"/>
      <c r="Q46" s="154"/>
      <c r="R46" s="156"/>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4"/>
      <c r="EN46" s="154"/>
      <c r="EO46" s="154"/>
      <c r="EP46" s="154"/>
      <c r="EQ46" s="154"/>
      <c r="ER46" s="154"/>
      <c r="ES46" s="154"/>
      <c r="ET46" s="154"/>
      <c r="EU46" s="154"/>
      <c r="EV46" s="154"/>
      <c r="EW46" s="154"/>
      <c r="EX46" s="154"/>
      <c r="EY46" s="154"/>
      <c r="EZ46" s="154"/>
      <c r="FA46" s="154"/>
      <c r="FB46" s="154"/>
      <c r="FC46" s="154"/>
      <c r="FD46" s="154"/>
      <c r="FE46" s="154"/>
      <c r="FF46" s="154"/>
      <c r="FG46" s="154"/>
      <c r="FH46" s="154"/>
      <c r="FI46" s="154"/>
      <c r="FJ46" s="154"/>
      <c r="FK46" s="154"/>
      <c r="FL46" s="154"/>
      <c r="FM46" s="154"/>
      <c r="FN46" s="154"/>
      <c r="FO46" s="154"/>
      <c r="FP46" s="154"/>
      <c r="FQ46" s="154"/>
      <c r="FR46" s="154"/>
      <c r="FS46" s="154"/>
      <c r="FT46" s="154"/>
      <c r="FU46" s="154"/>
      <c r="FV46" s="154"/>
      <c r="FW46" s="154"/>
      <c r="FX46" s="154"/>
      <c r="FY46" s="154"/>
      <c r="FZ46" s="154"/>
      <c r="GA46" s="154"/>
      <c r="GB46" s="154"/>
      <c r="GC46" s="154"/>
      <c r="GD46" s="154"/>
      <c r="GE46" s="154"/>
      <c r="GF46" s="154"/>
      <c r="GG46" s="154"/>
      <c r="GH46" s="154"/>
      <c r="GI46" s="154"/>
      <c r="GJ46" s="154"/>
      <c r="GK46" s="154"/>
      <c r="GL46" s="154"/>
      <c r="GM46" s="154"/>
      <c r="GN46" s="154"/>
      <c r="GO46" s="154"/>
      <c r="GP46" s="154"/>
      <c r="GQ46" s="154"/>
      <c r="GR46" s="154"/>
      <c r="GS46" s="154"/>
      <c r="GT46" s="154"/>
      <c r="GU46" s="154"/>
      <c r="GV46" s="154"/>
      <c r="GW46" s="154"/>
      <c r="GX46" s="154"/>
      <c r="GY46" s="154"/>
      <c r="GZ46" s="154"/>
      <c r="HA46" s="154"/>
      <c r="HB46" s="154"/>
      <c r="HC46" s="154"/>
      <c r="HD46" s="154"/>
      <c r="HE46" s="154"/>
      <c r="HF46" s="154"/>
      <c r="HG46" s="154"/>
      <c r="HH46" s="154"/>
      <c r="HI46" s="154"/>
      <c r="HJ46" s="154"/>
      <c r="HK46" s="154"/>
      <c r="HL46" s="154"/>
      <c r="HM46" s="154"/>
      <c r="HN46" s="154"/>
      <c r="HO46" s="154"/>
      <c r="HP46" s="154"/>
      <c r="HQ46" s="154"/>
      <c r="HR46" s="154"/>
      <c r="HS46" s="154"/>
      <c r="HT46" s="154"/>
      <c r="HU46" s="154"/>
      <c r="HV46" s="154"/>
      <c r="HW46" s="154"/>
      <c r="HX46" s="154"/>
      <c r="HY46" s="154"/>
      <c r="HZ46" s="154"/>
      <c r="IA46" s="154"/>
      <c r="IB46" s="154"/>
      <c r="IC46" s="154"/>
      <c r="ID46" s="154"/>
      <c r="IE46" s="154"/>
      <c r="IF46" s="154"/>
      <c r="IG46" s="154"/>
      <c r="IH46" s="154"/>
      <c r="II46" s="154"/>
      <c r="IJ46" s="154"/>
      <c r="IK46" s="154"/>
      <c r="IL46" s="154"/>
      <c r="IM46" s="154"/>
      <c r="IN46" s="154"/>
      <c r="IO46" s="154"/>
      <c r="IP46" s="154"/>
      <c r="IQ46" s="154"/>
      <c r="IR46" s="154"/>
      <c r="IS46" s="154"/>
      <c r="IT46" s="154"/>
    </row>
    <row r="47" spans="1:255" s="169" customFormat="1" ht="54">
      <c r="A47" s="164">
        <v>39</v>
      </c>
      <c r="B47" s="173" t="s">
        <v>138</v>
      </c>
      <c r="C47" s="166" t="s">
        <v>26</v>
      </c>
      <c r="D47" s="25">
        <v>23</v>
      </c>
      <c r="E47" s="152"/>
      <c r="F47" s="152"/>
      <c r="G47" s="152"/>
      <c r="H47" s="152"/>
      <c r="I47" s="152"/>
      <c r="J47" s="152"/>
      <c r="K47" s="152"/>
      <c r="L47" s="152"/>
      <c r="M47" s="152"/>
      <c r="N47" s="152"/>
      <c r="O47" s="152"/>
      <c r="P47" s="154"/>
      <c r="IO47" s="170"/>
      <c r="IP47" s="170"/>
      <c r="IQ47" s="170"/>
      <c r="IR47" s="170"/>
      <c r="IS47" s="170"/>
      <c r="IT47" s="170"/>
      <c r="IU47" s="170"/>
    </row>
    <row r="48" spans="1:255" s="169" customFormat="1" ht="14.25">
      <c r="A48" s="164">
        <v>40</v>
      </c>
      <c r="B48" s="190" t="s">
        <v>56</v>
      </c>
      <c r="C48" s="20"/>
      <c r="D48" s="24"/>
      <c r="E48" s="152"/>
      <c r="F48" s="152"/>
      <c r="G48" s="152"/>
      <c r="H48" s="152"/>
      <c r="I48" s="152"/>
      <c r="J48" s="152"/>
      <c r="K48" s="152"/>
      <c r="L48" s="152"/>
      <c r="M48" s="152"/>
      <c r="N48" s="152"/>
      <c r="O48" s="152"/>
      <c r="P48" s="154"/>
      <c r="IO48" s="170"/>
      <c r="IP48" s="170"/>
      <c r="IQ48" s="170"/>
      <c r="IR48" s="170"/>
      <c r="IS48" s="170"/>
      <c r="IT48" s="170"/>
      <c r="IU48" s="170"/>
    </row>
    <row r="49" spans="1:252" s="155" customFormat="1" ht="40.5">
      <c r="A49" s="164">
        <v>41</v>
      </c>
      <c r="B49" s="167" t="s">
        <v>139</v>
      </c>
      <c r="C49" s="166" t="s">
        <v>110</v>
      </c>
      <c r="D49" s="25">
        <v>2</v>
      </c>
      <c r="E49" s="25"/>
      <c r="F49" s="152"/>
      <c r="G49" s="152"/>
      <c r="H49" s="25"/>
      <c r="I49" s="152"/>
      <c r="J49" s="152"/>
      <c r="K49" s="152"/>
      <c r="L49" s="152"/>
      <c r="M49" s="152"/>
      <c r="N49" s="152"/>
      <c r="O49" s="152"/>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4"/>
      <c r="EN49" s="154"/>
      <c r="EO49" s="154"/>
      <c r="EP49" s="154"/>
      <c r="EQ49" s="154"/>
      <c r="ER49" s="154"/>
      <c r="ES49" s="154"/>
      <c r="ET49" s="154"/>
      <c r="EU49" s="154"/>
      <c r="EV49" s="154"/>
      <c r="EW49" s="154"/>
      <c r="EX49" s="154"/>
      <c r="EY49" s="154"/>
      <c r="EZ49" s="154"/>
      <c r="FA49" s="154"/>
      <c r="FB49" s="154"/>
      <c r="FC49" s="154"/>
      <c r="FD49" s="154"/>
      <c r="FE49" s="154"/>
      <c r="FF49" s="154"/>
      <c r="FG49" s="154"/>
      <c r="FH49" s="154"/>
      <c r="FI49" s="154"/>
      <c r="FJ49" s="154"/>
      <c r="FK49" s="154"/>
      <c r="FL49" s="154"/>
      <c r="FM49" s="154"/>
      <c r="FN49" s="154"/>
      <c r="FO49" s="154"/>
      <c r="FP49" s="154"/>
      <c r="FQ49" s="154"/>
      <c r="FR49" s="154"/>
      <c r="FS49" s="154"/>
      <c r="FT49" s="154"/>
      <c r="FU49" s="154"/>
      <c r="FV49" s="154"/>
      <c r="FW49" s="154"/>
      <c r="FX49" s="154"/>
      <c r="FY49" s="154"/>
      <c r="FZ49" s="154"/>
      <c r="GA49" s="154"/>
      <c r="GB49" s="154"/>
      <c r="GC49" s="154"/>
      <c r="GD49" s="154"/>
      <c r="GE49" s="154"/>
      <c r="GF49" s="154"/>
      <c r="GG49" s="154"/>
      <c r="GH49" s="154"/>
      <c r="GI49" s="154"/>
      <c r="GJ49" s="154"/>
      <c r="GK49" s="154"/>
      <c r="GL49" s="154"/>
      <c r="GM49" s="154"/>
      <c r="GN49" s="154"/>
      <c r="GO49" s="154"/>
      <c r="GP49" s="154"/>
      <c r="GQ49" s="154"/>
      <c r="GR49" s="154"/>
      <c r="GS49" s="154"/>
      <c r="GT49" s="154"/>
      <c r="GU49" s="154"/>
      <c r="GV49" s="154"/>
      <c r="GW49" s="154"/>
      <c r="GX49" s="154"/>
      <c r="GY49" s="154"/>
      <c r="GZ49" s="154"/>
      <c r="HA49" s="154"/>
      <c r="HB49" s="154"/>
      <c r="HC49" s="154"/>
      <c r="HD49" s="154"/>
      <c r="HE49" s="154"/>
      <c r="HF49" s="154"/>
      <c r="HG49" s="154"/>
      <c r="HH49" s="154"/>
      <c r="HI49" s="154"/>
      <c r="HJ49" s="154"/>
      <c r="HK49" s="154"/>
      <c r="HL49" s="154"/>
      <c r="HM49" s="154"/>
      <c r="HN49" s="154"/>
      <c r="HO49" s="154"/>
      <c r="HP49" s="154"/>
      <c r="HQ49" s="154"/>
      <c r="HR49" s="154"/>
      <c r="HS49" s="154"/>
      <c r="HT49" s="154"/>
      <c r="HU49" s="154"/>
      <c r="HV49" s="154"/>
      <c r="HW49" s="154"/>
      <c r="HX49" s="154"/>
      <c r="HY49" s="154"/>
      <c r="HZ49" s="154"/>
      <c r="IA49" s="154"/>
      <c r="IB49" s="154"/>
      <c r="IC49" s="154"/>
      <c r="ID49" s="154"/>
      <c r="IE49" s="154"/>
      <c r="IF49" s="154"/>
      <c r="IG49" s="154"/>
      <c r="IH49" s="154"/>
      <c r="II49" s="154"/>
      <c r="IJ49" s="154"/>
      <c r="IK49" s="154"/>
      <c r="IL49" s="154"/>
      <c r="IM49" s="154"/>
      <c r="IN49" s="154"/>
      <c r="IO49" s="154"/>
      <c r="IP49" s="154"/>
      <c r="IQ49" s="154"/>
      <c r="IR49" s="154"/>
    </row>
    <row r="50" spans="1:255" s="169" customFormat="1" ht="25.5">
      <c r="A50" s="164">
        <v>42</v>
      </c>
      <c r="B50" s="172" t="s">
        <v>225</v>
      </c>
      <c r="C50" s="20" t="s">
        <v>43</v>
      </c>
      <c r="D50" s="24">
        <f>ROUND(D49*0.5,2)</f>
        <v>1</v>
      </c>
      <c r="E50" s="152"/>
      <c r="F50" s="152"/>
      <c r="G50" s="152"/>
      <c r="H50" s="152"/>
      <c r="I50" s="152"/>
      <c r="J50" s="152"/>
      <c r="K50" s="152"/>
      <c r="L50" s="152"/>
      <c r="M50" s="152"/>
      <c r="N50" s="152"/>
      <c r="O50" s="152"/>
      <c r="P50" s="154"/>
      <c r="IO50" s="170"/>
      <c r="IP50" s="170"/>
      <c r="IQ50" s="170"/>
      <c r="IR50" s="170"/>
      <c r="IS50" s="170"/>
      <c r="IT50" s="170"/>
      <c r="IU50" s="170"/>
    </row>
    <row r="51" spans="1:255" s="169" customFormat="1" ht="25.5">
      <c r="A51" s="164">
        <v>43</v>
      </c>
      <c r="B51" s="172" t="s">
        <v>226</v>
      </c>
      <c r="C51" s="20" t="s">
        <v>42</v>
      </c>
      <c r="D51" s="24">
        <f>ROUND(D49*0.2,2)</f>
        <v>0.4</v>
      </c>
      <c r="E51" s="152"/>
      <c r="F51" s="152"/>
      <c r="G51" s="152"/>
      <c r="H51" s="152"/>
      <c r="I51" s="152"/>
      <c r="J51" s="152"/>
      <c r="K51" s="152"/>
      <c r="L51" s="152"/>
      <c r="M51" s="152"/>
      <c r="N51" s="152"/>
      <c r="O51" s="152"/>
      <c r="P51" s="154"/>
      <c r="IO51" s="170"/>
      <c r="IP51" s="170"/>
      <c r="IQ51" s="170"/>
      <c r="IR51" s="170"/>
      <c r="IS51" s="170"/>
      <c r="IT51" s="170"/>
      <c r="IU51" s="170"/>
    </row>
    <row r="52" spans="1:254" s="155" customFormat="1" ht="13.5">
      <c r="A52" s="164">
        <v>44</v>
      </c>
      <c r="B52" s="172" t="s">
        <v>227</v>
      </c>
      <c r="C52" s="166" t="s">
        <v>110</v>
      </c>
      <c r="D52" s="24">
        <f>ROUND(D49*0.03,2)</f>
        <v>0.06</v>
      </c>
      <c r="E52" s="25"/>
      <c r="F52" s="152"/>
      <c r="G52" s="152"/>
      <c r="H52" s="25"/>
      <c r="I52" s="152"/>
      <c r="J52" s="152"/>
      <c r="K52" s="152"/>
      <c r="L52" s="152"/>
      <c r="M52" s="152"/>
      <c r="N52" s="152"/>
      <c r="O52" s="152"/>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4"/>
      <c r="FF52" s="154"/>
      <c r="FG52" s="154"/>
      <c r="FH52" s="154"/>
      <c r="FI52" s="154"/>
      <c r="FJ52" s="154"/>
      <c r="FK52" s="154"/>
      <c r="FL52" s="154"/>
      <c r="FM52" s="154"/>
      <c r="FN52" s="154"/>
      <c r="FO52" s="154"/>
      <c r="FP52" s="154"/>
      <c r="FQ52" s="154"/>
      <c r="FR52" s="154"/>
      <c r="FS52" s="154"/>
      <c r="FT52" s="154"/>
      <c r="FU52" s="154"/>
      <c r="FV52" s="154"/>
      <c r="FW52" s="154"/>
      <c r="FX52" s="154"/>
      <c r="FY52" s="154"/>
      <c r="FZ52" s="154"/>
      <c r="GA52" s="154"/>
      <c r="GB52" s="154"/>
      <c r="GC52" s="154"/>
      <c r="GD52" s="154"/>
      <c r="GE52" s="154"/>
      <c r="GF52" s="154"/>
      <c r="GG52" s="154"/>
      <c r="GH52" s="154"/>
      <c r="GI52" s="154"/>
      <c r="GJ52" s="154"/>
      <c r="GK52" s="154"/>
      <c r="GL52" s="154"/>
      <c r="GM52" s="154"/>
      <c r="GN52" s="154"/>
      <c r="GO52" s="154"/>
      <c r="GP52" s="154"/>
      <c r="GQ52" s="154"/>
      <c r="GR52" s="154"/>
      <c r="GS52" s="154"/>
      <c r="GT52" s="154"/>
      <c r="GU52" s="154"/>
      <c r="GV52" s="154"/>
      <c r="GW52" s="154"/>
      <c r="GX52" s="154"/>
      <c r="GY52" s="154"/>
      <c r="GZ52" s="154"/>
      <c r="HA52" s="154"/>
      <c r="HB52" s="154"/>
      <c r="HC52" s="154"/>
      <c r="HD52" s="154"/>
      <c r="HE52" s="154"/>
      <c r="HF52" s="154"/>
      <c r="HG52" s="154"/>
      <c r="HH52" s="154"/>
      <c r="HI52" s="154"/>
      <c r="HJ52" s="154"/>
      <c r="HK52" s="154"/>
      <c r="HL52" s="154"/>
      <c r="HM52" s="154"/>
      <c r="HN52" s="154"/>
      <c r="HO52" s="154"/>
      <c r="HP52" s="154"/>
      <c r="HQ52" s="154"/>
      <c r="HR52" s="154"/>
      <c r="HS52" s="154"/>
      <c r="HT52" s="154"/>
      <c r="HU52" s="154"/>
      <c r="HV52" s="154"/>
      <c r="HW52" s="154"/>
      <c r="HX52" s="154"/>
      <c r="HY52" s="154"/>
      <c r="HZ52" s="154"/>
      <c r="IA52" s="154"/>
      <c r="IB52" s="154"/>
      <c r="IC52" s="154"/>
      <c r="ID52" s="154"/>
      <c r="IE52" s="154"/>
      <c r="IF52" s="154"/>
      <c r="IG52" s="154"/>
      <c r="IH52" s="154"/>
      <c r="II52" s="154"/>
      <c r="IJ52" s="154"/>
      <c r="IK52" s="154"/>
      <c r="IL52" s="154"/>
      <c r="IM52" s="154"/>
      <c r="IN52" s="154"/>
      <c r="IO52" s="154"/>
      <c r="IP52" s="154"/>
      <c r="IQ52" s="154"/>
      <c r="IR52" s="154"/>
      <c r="IS52" s="154"/>
      <c r="IT52" s="154"/>
    </row>
    <row r="53" spans="1:255" s="169" customFormat="1" ht="40.5">
      <c r="A53" s="164">
        <v>45</v>
      </c>
      <c r="B53" s="167" t="s">
        <v>140</v>
      </c>
      <c r="C53" s="166" t="s">
        <v>57</v>
      </c>
      <c r="D53" s="25">
        <v>1</v>
      </c>
      <c r="E53" s="152"/>
      <c r="F53" s="152"/>
      <c r="G53" s="152"/>
      <c r="H53" s="152"/>
      <c r="I53" s="152"/>
      <c r="J53" s="152"/>
      <c r="K53" s="152"/>
      <c r="L53" s="152"/>
      <c r="M53" s="152"/>
      <c r="N53" s="152"/>
      <c r="O53" s="152"/>
      <c r="P53" s="154"/>
      <c r="IO53" s="170"/>
      <c r="IP53" s="170"/>
      <c r="IQ53" s="170"/>
      <c r="IR53" s="170"/>
      <c r="IS53" s="170"/>
      <c r="IT53" s="170"/>
      <c r="IU53" s="170"/>
    </row>
    <row r="54" spans="1:16" s="175" customFormat="1" ht="15" customHeight="1">
      <c r="A54" s="164">
        <v>46</v>
      </c>
      <c r="B54" s="174" t="s">
        <v>84</v>
      </c>
      <c r="C54" s="45"/>
      <c r="D54" s="22"/>
      <c r="E54" s="46"/>
      <c r="F54" s="152"/>
      <c r="G54" s="152"/>
      <c r="H54" s="46"/>
      <c r="I54" s="152"/>
      <c r="J54" s="152"/>
      <c r="K54" s="152"/>
      <c r="L54" s="152"/>
      <c r="M54" s="152"/>
      <c r="N54" s="152"/>
      <c r="O54" s="152"/>
      <c r="P54" s="154"/>
    </row>
    <row r="55" spans="1:254" s="155" customFormat="1" ht="54">
      <c r="A55" s="164">
        <v>47</v>
      </c>
      <c r="B55" s="167" t="s">
        <v>141</v>
      </c>
      <c r="C55" s="166" t="s">
        <v>39</v>
      </c>
      <c r="D55" s="25">
        <v>8</v>
      </c>
      <c r="E55" s="23"/>
      <c r="F55" s="152"/>
      <c r="G55" s="152"/>
      <c r="H55" s="21"/>
      <c r="I55" s="152"/>
      <c r="J55" s="152"/>
      <c r="K55" s="152"/>
      <c r="L55" s="152"/>
      <c r="M55" s="152"/>
      <c r="N55" s="152"/>
      <c r="O55" s="152"/>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4"/>
      <c r="EN55" s="154"/>
      <c r="EO55" s="154"/>
      <c r="EP55" s="154"/>
      <c r="EQ55" s="154"/>
      <c r="ER55" s="154"/>
      <c r="ES55" s="154"/>
      <c r="ET55" s="154"/>
      <c r="EU55" s="154"/>
      <c r="EV55" s="154"/>
      <c r="EW55" s="154"/>
      <c r="EX55" s="154"/>
      <c r="EY55" s="154"/>
      <c r="EZ55" s="154"/>
      <c r="FA55" s="154"/>
      <c r="FB55" s="154"/>
      <c r="FC55" s="154"/>
      <c r="FD55" s="154"/>
      <c r="FE55" s="154"/>
      <c r="FF55" s="154"/>
      <c r="FG55" s="154"/>
      <c r="FH55" s="154"/>
      <c r="FI55" s="154"/>
      <c r="FJ55" s="154"/>
      <c r="FK55" s="154"/>
      <c r="FL55" s="154"/>
      <c r="FM55" s="154"/>
      <c r="FN55" s="154"/>
      <c r="FO55" s="154"/>
      <c r="FP55" s="154"/>
      <c r="FQ55" s="154"/>
      <c r="FR55" s="154"/>
      <c r="FS55" s="154"/>
      <c r="FT55" s="154"/>
      <c r="FU55" s="154"/>
      <c r="FV55" s="154"/>
      <c r="FW55" s="154"/>
      <c r="FX55" s="154"/>
      <c r="FY55" s="154"/>
      <c r="FZ55" s="154"/>
      <c r="GA55" s="154"/>
      <c r="GB55" s="154"/>
      <c r="GC55" s="154"/>
      <c r="GD55" s="154"/>
      <c r="GE55" s="154"/>
      <c r="GF55" s="154"/>
      <c r="GG55" s="154"/>
      <c r="GH55" s="154"/>
      <c r="GI55" s="154"/>
      <c r="GJ55" s="154"/>
      <c r="GK55" s="154"/>
      <c r="GL55" s="154"/>
      <c r="GM55" s="154"/>
      <c r="GN55" s="154"/>
      <c r="GO55" s="154"/>
      <c r="GP55" s="154"/>
      <c r="GQ55" s="154"/>
      <c r="GR55" s="154"/>
      <c r="GS55" s="154"/>
      <c r="GT55" s="154"/>
      <c r="GU55" s="154"/>
      <c r="GV55" s="154"/>
      <c r="GW55" s="154"/>
      <c r="GX55" s="154"/>
      <c r="GY55" s="154"/>
      <c r="GZ55" s="154"/>
      <c r="HA55" s="154"/>
      <c r="HB55" s="154"/>
      <c r="HC55" s="154"/>
      <c r="HD55" s="154"/>
      <c r="HE55" s="154"/>
      <c r="HF55" s="154"/>
      <c r="HG55" s="154"/>
      <c r="HH55" s="154"/>
      <c r="HI55" s="154"/>
      <c r="HJ55" s="154"/>
      <c r="HK55" s="154"/>
      <c r="HL55" s="154"/>
      <c r="HM55" s="154"/>
      <c r="HN55" s="154"/>
      <c r="HO55" s="154"/>
      <c r="HP55" s="154"/>
      <c r="HQ55" s="154"/>
      <c r="HR55" s="154"/>
      <c r="HS55" s="154"/>
      <c r="HT55" s="154"/>
      <c r="HU55" s="154"/>
      <c r="HV55" s="154"/>
      <c r="HW55" s="154"/>
      <c r="HX55" s="154"/>
      <c r="HY55" s="154"/>
      <c r="HZ55" s="154"/>
      <c r="IA55" s="154"/>
      <c r="IB55" s="154"/>
      <c r="IC55" s="154"/>
      <c r="ID55" s="154"/>
      <c r="IE55" s="154"/>
      <c r="IF55" s="154"/>
      <c r="IG55" s="154"/>
      <c r="IH55" s="154"/>
      <c r="II55" s="154"/>
      <c r="IJ55" s="154"/>
      <c r="IK55" s="154"/>
      <c r="IL55" s="154"/>
      <c r="IM55" s="154"/>
      <c r="IN55" s="154"/>
      <c r="IO55" s="154"/>
      <c r="IP55" s="154"/>
      <c r="IQ55" s="154"/>
      <c r="IR55" s="154"/>
      <c r="IS55" s="154"/>
      <c r="IT55" s="154"/>
    </row>
    <row r="56" spans="1:255" s="169" customFormat="1" ht="27">
      <c r="A56" s="164">
        <v>48</v>
      </c>
      <c r="B56" s="167" t="s">
        <v>142</v>
      </c>
      <c r="C56" s="166" t="s">
        <v>39</v>
      </c>
      <c r="D56" s="25">
        <v>1</v>
      </c>
      <c r="E56" s="152"/>
      <c r="F56" s="152"/>
      <c r="G56" s="152"/>
      <c r="H56" s="152"/>
      <c r="I56" s="152"/>
      <c r="J56" s="152"/>
      <c r="K56" s="152"/>
      <c r="L56" s="152"/>
      <c r="M56" s="152"/>
      <c r="N56" s="152"/>
      <c r="O56" s="152"/>
      <c r="P56" s="154"/>
      <c r="IO56" s="170"/>
      <c r="IP56" s="170"/>
      <c r="IQ56" s="170"/>
      <c r="IR56" s="170"/>
      <c r="IS56" s="170"/>
      <c r="IT56" s="170"/>
      <c r="IU56" s="170"/>
    </row>
    <row r="57" spans="1:254" s="155" customFormat="1" ht="27">
      <c r="A57" s="164">
        <v>49</v>
      </c>
      <c r="B57" s="167" t="s">
        <v>143</v>
      </c>
      <c r="C57" s="166" t="s">
        <v>26</v>
      </c>
      <c r="D57" s="25">
        <f>D58+D59</f>
        <v>76</v>
      </c>
      <c r="E57" s="20"/>
      <c r="F57" s="152"/>
      <c r="G57" s="152"/>
      <c r="H57" s="24"/>
      <c r="I57" s="152"/>
      <c r="J57" s="152"/>
      <c r="K57" s="152"/>
      <c r="L57" s="152"/>
      <c r="M57" s="152"/>
      <c r="N57" s="152"/>
      <c r="O57" s="152"/>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4"/>
      <c r="EN57" s="154"/>
      <c r="EO57" s="154"/>
      <c r="EP57" s="154"/>
      <c r="EQ57" s="154"/>
      <c r="ER57" s="154"/>
      <c r="ES57" s="154"/>
      <c r="ET57" s="154"/>
      <c r="EU57" s="154"/>
      <c r="EV57" s="154"/>
      <c r="EW57" s="154"/>
      <c r="EX57" s="154"/>
      <c r="EY57" s="154"/>
      <c r="EZ57" s="154"/>
      <c r="FA57" s="154"/>
      <c r="FB57" s="154"/>
      <c r="FC57" s="154"/>
      <c r="FD57" s="154"/>
      <c r="FE57" s="154"/>
      <c r="FF57" s="154"/>
      <c r="FG57" s="154"/>
      <c r="FH57" s="154"/>
      <c r="FI57" s="154"/>
      <c r="FJ57" s="154"/>
      <c r="FK57" s="154"/>
      <c r="FL57" s="154"/>
      <c r="FM57" s="154"/>
      <c r="FN57" s="154"/>
      <c r="FO57" s="154"/>
      <c r="FP57" s="154"/>
      <c r="FQ57" s="154"/>
      <c r="FR57" s="154"/>
      <c r="FS57" s="154"/>
      <c r="FT57" s="154"/>
      <c r="FU57" s="154"/>
      <c r="FV57" s="154"/>
      <c r="FW57" s="154"/>
      <c r="FX57" s="154"/>
      <c r="FY57" s="154"/>
      <c r="FZ57" s="154"/>
      <c r="GA57" s="154"/>
      <c r="GB57" s="154"/>
      <c r="GC57" s="154"/>
      <c r="GD57" s="154"/>
      <c r="GE57" s="154"/>
      <c r="GF57" s="154"/>
      <c r="GG57" s="154"/>
      <c r="GH57" s="154"/>
      <c r="GI57" s="154"/>
      <c r="GJ57" s="154"/>
      <c r="GK57" s="154"/>
      <c r="GL57" s="154"/>
      <c r="GM57" s="154"/>
      <c r="GN57" s="154"/>
      <c r="GO57" s="154"/>
      <c r="GP57" s="154"/>
      <c r="GQ57" s="154"/>
      <c r="GR57" s="154"/>
      <c r="GS57" s="154"/>
      <c r="GT57" s="154"/>
      <c r="GU57" s="154"/>
      <c r="GV57" s="154"/>
      <c r="GW57" s="154"/>
      <c r="GX57" s="154"/>
      <c r="GY57" s="154"/>
      <c r="GZ57" s="154"/>
      <c r="HA57" s="154"/>
      <c r="HB57" s="154"/>
      <c r="HC57" s="154"/>
      <c r="HD57" s="154"/>
      <c r="HE57" s="154"/>
      <c r="HF57" s="154"/>
      <c r="HG57" s="154"/>
      <c r="HH57" s="154"/>
      <c r="HI57" s="154"/>
      <c r="HJ57" s="154"/>
      <c r="HK57" s="154"/>
      <c r="HL57" s="154"/>
      <c r="HM57" s="154"/>
      <c r="HN57" s="154"/>
      <c r="HO57" s="154"/>
      <c r="HP57" s="154"/>
      <c r="HQ57" s="154"/>
      <c r="HR57" s="154"/>
      <c r="HS57" s="154"/>
      <c r="HT57" s="154"/>
      <c r="HU57" s="154"/>
      <c r="HV57" s="154"/>
      <c r="HW57" s="154"/>
      <c r="HX57" s="154"/>
      <c r="HY57" s="154"/>
      <c r="HZ57" s="154"/>
      <c r="IA57" s="154"/>
      <c r="IB57" s="154"/>
      <c r="IC57" s="154"/>
      <c r="ID57" s="154"/>
      <c r="IE57" s="154"/>
      <c r="IF57" s="154"/>
      <c r="IG57" s="154"/>
      <c r="IH57" s="154"/>
      <c r="II57" s="154"/>
      <c r="IJ57" s="154"/>
      <c r="IK57" s="154"/>
      <c r="IL57" s="154"/>
      <c r="IM57" s="154"/>
      <c r="IN57" s="154"/>
      <c r="IO57" s="154"/>
      <c r="IP57" s="154"/>
      <c r="IQ57" s="154"/>
      <c r="IR57" s="154"/>
      <c r="IS57" s="154"/>
      <c r="IT57" s="154"/>
    </row>
    <row r="58" spans="1:16" s="175" customFormat="1" ht="30" customHeight="1">
      <c r="A58" s="164">
        <v>50</v>
      </c>
      <c r="B58" s="248" t="s">
        <v>259</v>
      </c>
      <c r="C58" s="166" t="s">
        <v>26</v>
      </c>
      <c r="D58" s="25">
        <v>44</v>
      </c>
      <c r="E58" s="24"/>
      <c r="F58" s="152"/>
      <c r="G58" s="152"/>
      <c r="H58" s="21"/>
      <c r="I58" s="152"/>
      <c r="J58" s="152"/>
      <c r="K58" s="152"/>
      <c r="L58" s="152"/>
      <c r="M58" s="152"/>
      <c r="N58" s="152"/>
      <c r="O58" s="152"/>
      <c r="P58" s="154"/>
    </row>
    <row r="59" spans="1:16" s="175" customFormat="1" ht="30" customHeight="1">
      <c r="A59" s="164">
        <v>51</v>
      </c>
      <c r="B59" s="248" t="s">
        <v>260</v>
      </c>
      <c r="C59" s="166" t="s">
        <v>26</v>
      </c>
      <c r="D59" s="25">
        <v>32</v>
      </c>
      <c r="E59" s="24"/>
      <c r="F59" s="152"/>
      <c r="G59" s="152"/>
      <c r="H59" s="21"/>
      <c r="I59" s="152"/>
      <c r="J59" s="152"/>
      <c r="K59" s="152"/>
      <c r="L59" s="152"/>
      <c r="M59" s="152"/>
      <c r="N59" s="152"/>
      <c r="O59" s="152"/>
      <c r="P59" s="154"/>
    </row>
    <row r="60" spans="1:16" s="175" customFormat="1" ht="30" customHeight="1">
      <c r="A60" s="164">
        <v>52</v>
      </c>
      <c r="B60" s="248" t="s">
        <v>261</v>
      </c>
      <c r="C60" s="166" t="s">
        <v>26</v>
      </c>
      <c r="D60" s="25">
        <v>42</v>
      </c>
      <c r="E60" s="24"/>
      <c r="F60" s="152"/>
      <c r="G60" s="152"/>
      <c r="H60" s="21"/>
      <c r="I60" s="152"/>
      <c r="J60" s="152"/>
      <c r="K60" s="152"/>
      <c r="L60" s="152"/>
      <c r="M60" s="152"/>
      <c r="N60" s="152"/>
      <c r="O60" s="152"/>
      <c r="P60" s="154"/>
    </row>
    <row r="61" spans="1:254" s="155" customFormat="1" ht="27">
      <c r="A61" s="164">
        <v>53</v>
      </c>
      <c r="B61" s="128" t="s">
        <v>145</v>
      </c>
      <c r="C61" s="177" t="s">
        <v>26</v>
      </c>
      <c r="D61" s="178">
        <f>ROUND(D57*0.9,0)</f>
        <v>68</v>
      </c>
      <c r="E61" s="23"/>
      <c r="F61" s="152"/>
      <c r="G61" s="152"/>
      <c r="H61" s="21"/>
      <c r="I61" s="152"/>
      <c r="J61" s="152"/>
      <c r="K61" s="152"/>
      <c r="L61" s="152"/>
      <c r="M61" s="152"/>
      <c r="N61" s="152"/>
      <c r="O61" s="152"/>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4"/>
      <c r="CP61" s="154"/>
      <c r="CQ61" s="154"/>
      <c r="CR61" s="154"/>
      <c r="CS61" s="154"/>
      <c r="CT61" s="154"/>
      <c r="CU61" s="154"/>
      <c r="CV61" s="154"/>
      <c r="CW61" s="154"/>
      <c r="CX61" s="154"/>
      <c r="CY61" s="154"/>
      <c r="CZ61" s="154"/>
      <c r="DA61" s="154"/>
      <c r="DB61" s="154"/>
      <c r="DC61" s="154"/>
      <c r="DD61" s="154"/>
      <c r="DE61" s="154"/>
      <c r="DF61" s="154"/>
      <c r="DG61" s="154"/>
      <c r="DH61" s="154"/>
      <c r="DI61" s="154"/>
      <c r="DJ61" s="154"/>
      <c r="DK61" s="154"/>
      <c r="DL61" s="154"/>
      <c r="DM61" s="154"/>
      <c r="DN61" s="154"/>
      <c r="DO61" s="154"/>
      <c r="DP61" s="154"/>
      <c r="DQ61" s="154"/>
      <c r="DR61" s="154"/>
      <c r="DS61" s="154"/>
      <c r="DT61" s="154"/>
      <c r="DU61" s="154"/>
      <c r="DV61" s="154"/>
      <c r="DW61" s="154"/>
      <c r="DX61" s="154"/>
      <c r="DY61" s="154"/>
      <c r="DZ61" s="154"/>
      <c r="EA61" s="154"/>
      <c r="EB61" s="154"/>
      <c r="EC61" s="154"/>
      <c r="ED61" s="154"/>
      <c r="EE61" s="154"/>
      <c r="EF61" s="154"/>
      <c r="EG61" s="154"/>
      <c r="EH61" s="154"/>
      <c r="EI61" s="154"/>
      <c r="EJ61" s="154"/>
      <c r="EK61" s="154"/>
      <c r="EL61" s="154"/>
      <c r="EM61" s="154"/>
      <c r="EN61" s="154"/>
      <c r="EO61" s="154"/>
      <c r="EP61" s="154"/>
      <c r="EQ61" s="154"/>
      <c r="ER61" s="154"/>
      <c r="ES61" s="154"/>
      <c r="ET61" s="154"/>
      <c r="EU61" s="154"/>
      <c r="EV61" s="154"/>
      <c r="EW61" s="154"/>
      <c r="EX61" s="154"/>
      <c r="EY61" s="154"/>
      <c r="EZ61" s="154"/>
      <c r="FA61" s="154"/>
      <c r="FB61" s="154"/>
      <c r="FC61" s="154"/>
      <c r="FD61" s="154"/>
      <c r="FE61" s="154"/>
      <c r="FF61" s="154"/>
      <c r="FG61" s="154"/>
      <c r="FH61" s="154"/>
      <c r="FI61" s="154"/>
      <c r="FJ61" s="154"/>
      <c r="FK61" s="154"/>
      <c r="FL61" s="154"/>
      <c r="FM61" s="154"/>
      <c r="FN61" s="154"/>
      <c r="FO61" s="154"/>
      <c r="FP61" s="154"/>
      <c r="FQ61" s="154"/>
      <c r="FR61" s="154"/>
      <c r="FS61" s="154"/>
      <c r="FT61" s="154"/>
      <c r="FU61" s="154"/>
      <c r="FV61" s="154"/>
      <c r="FW61" s="154"/>
      <c r="FX61" s="154"/>
      <c r="FY61" s="154"/>
      <c r="FZ61" s="154"/>
      <c r="GA61" s="154"/>
      <c r="GB61" s="154"/>
      <c r="GC61" s="154"/>
      <c r="GD61" s="154"/>
      <c r="GE61" s="154"/>
      <c r="GF61" s="154"/>
      <c r="GG61" s="154"/>
      <c r="GH61" s="154"/>
      <c r="GI61" s="154"/>
      <c r="GJ61" s="154"/>
      <c r="GK61" s="154"/>
      <c r="GL61" s="154"/>
      <c r="GM61" s="154"/>
      <c r="GN61" s="154"/>
      <c r="GO61" s="154"/>
      <c r="GP61" s="154"/>
      <c r="GQ61" s="154"/>
      <c r="GR61" s="154"/>
      <c r="GS61" s="154"/>
      <c r="GT61" s="154"/>
      <c r="GU61" s="154"/>
      <c r="GV61" s="154"/>
      <c r="GW61" s="154"/>
      <c r="GX61" s="154"/>
      <c r="GY61" s="154"/>
      <c r="GZ61" s="154"/>
      <c r="HA61" s="154"/>
      <c r="HB61" s="154"/>
      <c r="HC61" s="154"/>
      <c r="HD61" s="154"/>
      <c r="HE61" s="154"/>
      <c r="HF61" s="154"/>
      <c r="HG61" s="154"/>
      <c r="HH61" s="154"/>
      <c r="HI61" s="154"/>
      <c r="HJ61" s="154"/>
      <c r="HK61" s="154"/>
      <c r="HL61" s="154"/>
      <c r="HM61" s="154"/>
      <c r="HN61" s="154"/>
      <c r="HO61" s="154"/>
      <c r="HP61" s="154"/>
      <c r="HQ61" s="154"/>
      <c r="HR61" s="154"/>
      <c r="HS61" s="154"/>
      <c r="HT61" s="154"/>
      <c r="HU61" s="154"/>
      <c r="HV61" s="154"/>
      <c r="HW61" s="154"/>
      <c r="HX61" s="154"/>
      <c r="HY61" s="154"/>
      <c r="HZ61" s="154"/>
      <c r="IA61" s="154"/>
      <c r="IB61" s="154"/>
      <c r="IC61" s="154"/>
      <c r="ID61" s="154"/>
      <c r="IE61" s="154"/>
      <c r="IF61" s="154"/>
      <c r="IG61" s="154"/>
      <c r="IH61" s="154"/>
      <c r="II61" s="154"/>
      <c r="IJ61" s="154"/>
      <c r="IK61" s="154"/>
      <c r="IL61" s="154"/>
      <c r="IM61" s="154"/>
      <c r="IN61" s="154"/>
      <c r="IO61" s="154"/>
      <c r="IP61" s="154"/>
      <c r="IQ61" s="154"/>
      <c r="IR61" s="154"/>
      <c r="IS61" s="154"/>
      <c r="IT61" s="154"/>
    </row>
    <row r="62" spans="1:255" s="169" customFormat="1" ht="14.25">
      <c r="A62" s="164">
        <v>54</v>
      </c>
      <c r="B62" s="192" t="s">
        <v>50</v>
      </c>
      <c r="C62" s="166"/>
      <c r="D62" s="25"/>
      <c r="E62" s="152"/>
      <c r="F62" s="152"/>
      <c r="G62" s="152"/>
      <c r="H62" s="152"/>
      <c r="I62" s="152"/>
      <c r="J62" s="152"/>
      <c r="K62" s="152"/>
      <c r="L62" s="152"/>
      <c r="M62" s="152"/>
      <c r="N62" s="152"/>
      <c r="O62" s="152"/>
      <c r="P62" s="154"/>
      <c r="IO62" s="170"/>
      <c r="IP62" s="170"/>
      <c r="IQ62" s="170"/>
      <c r="IR62" s="170"/>
      <c r="IS62" s="170"/>
      <c r="IT62" s="170"/>
      <c r="IU62" s="170"/>
    </row>
    <row r="63" spans="1:255" s="169" customFormat="1" ht="40.5">
      <c r="A63" s="164">
        <v>55</v>
      </c>
      <c r="B63" s="167" t="s">
        <v>146</v>
      </c>
      <c r="C63" s="20" t="s">
        <v>39</v>
      </c>
      <c r="D63" s="179">
        <v>2</v>
      </c>
      <c r="E63" s="152"/>
      <c r="F63" s="152"/>
      <c r="G63" s="152"/>
      <c r="H63" s="152"/>
      <c r="I63" s="152"/>
      <c r="J63" s="152"/>
      <c r="K63" s="152"/>
      <c r="L63" s="152"/>
      <c r="M63" s="152"/>
      <c r="N63" s="152"/>
      <c r="O63" s="152"/>
      <c r="P63" s="154"/>
      <c r="IO63" s="170"/>
      <c r="IP63" s="170"/>
      <c r="IQ63" s="170"/>
      <c r="IR63" s="170"/>
      <c r="IS63" s="170"/>
      <c r="IT63" s="170"/>
      <c r="IU63" s="170"/>
    </row>
    <row r="64" spans="1:255" s="169" customFormat="1" ht="27">
      <c r="A64" s="164">
        <v>56</v>
      </c>
      <c r="B64" s="180" t="s">
        <v>147</v>
      </c>
      <c r="C64" s="20" t="s">
        <v>110</v>
      </c>
      <c r="D64" s="24">
        <v>30</v>
      </c>
      <c r="E64" s="157"/>
      <c r="F64" s="152"/>
      <c r="G64" s="152"/>
      <c r="H64" s="152"/>
      <c r="I64" s="152"/>
      <c r="J64" s="152"/>
      <c r="K64" s="152"/>
      <c r="L64" s="152"/>
      <c r="M64" s="152"/>
      <c r="N64" s="152"/>
      <c r="O64" s="152"/>
      <c r="P64" s="154"/>
      <c r="IO64" s="170"/>
      <c r="IP64" s="170"/>
      <c r="IQ64" s="170"/>
      <c r="IR64" s="170"/>
      <c r="IS64" s="170"/>
      <c r="IT64" s="170"/>
      <c r="IU64" s="170"/>
    </row>
    <row r="65" spans="1:248" s="155" customFormat="1" ht="25.5">
      <c r="A65" s="20"/>
      <c r="B65" s="158" t="s">
        <v>41</v>
      </c>
      <c r="C65" s="159"/>
      <c r="D65" s="160"/>
      <c r="E65" s="25"/>
      <c r="F65" s="25"/>
      <c r="G65" s="25"/>
      <c r="H65" s="25"/>
      <c r="I65" s="25"/>
      <c r="J65" s="153"/>
      <c r="K65" s="87"/>
      <c r="L65" s="87"/>
      <c r="M65" s="87"/>
      <c r="N65" s="87"/>
      <c r="O65" s="87"/>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4"/>
      <c r="BQ65" s="154"/>
      <c r="BR65" s="154"/>
      <c r="BS65" s="154"/>
      <c r="BT65" s="154"/>
      <c r="BU65" s="154"/>
      <c r="BV65" s="154"/>
      <c r="BW65" s="154"/>
      <c r="BX65" s="154"/>
      <c r="BY65" s="154"/>
      <c r="BZ65" s="154"/>
      <c r="CA65" s="154"/>
      <c r="CB65" s="154"/>
      <c r="CC65" s="154"/>
      <c r="CD65" s="154"/>
      <c r="CE65" s="154"/>
      <c r="CF65" s="154"/>
      <c r="CG65" s="154"/>
      <c r="CH65" s="154"/>
      <c r="CI65" s="154"/>
      <c r="CJ65" s="154"/>
      <c r="CK65" s="154"/>
      <c r="CL65" s="154"/>
      <c r="CM65" s="154"/>
      <c r="CN65" s="154"/>
      <c r="CO65" s="154"/>
      <c r="CP65" s="154"/>
      <c r="CQ65" s="154"/>
      <c r="CR65" s="154"/>
      <c r="CS65" s="154"/>
      <c r="CT65" s="154"/>
      <c r="CU65" s="154"/>
      <c r="CV65" s="154"/>
      <c r="CW65" s="154"/>
      <c r="CX65" s="154"/>
      <c r="CY65" s="154"/>
      <c r="CZ65" s="154"/>
      <c r="DA65" s="154"/>
      <c r="DB65" s="154"/>
      <c r="DC65" s="154"/>
      <c r="DD65" s="154"/>
      <c r="DE65" s="154"/>
      <c r="DF65" s="154"/>
      <c r="DG65" s="154"/>
      <c r="DH65" s="154"/>
      <c r="DI65" s="154"/>
      <c r="DJ65" s="154"/>
      <c r="DK65" s="154"/>
      <c r="DL65" s="154"/>
      <c r="DM65" s="154"/>
      <c r="DN65" s="154"/>
      <c r="DO65" s="154"/>
      <c r="DP65" s="154"/>
      <c r="DQ65" s="154"/>
      <c r="DR65" s="154"/>
      <c r="DS65" s="154"/>
      <c r="DT65" s="154"/>
      <c r="DU65" s="154"/>
      <c r="DV65" s="154"/>
      <c r="DW65" s="154"/>
      <c r="DX65" s="154"/>
      <c r="DY65" s="154"/>
      <c r="DZ65" s="154"/>
      <c r="EA65" s="154"/>
      <c r="EB65" s="154"/>
      <c r="EC65" s="154"/>
      <c r="ED65" s="154"/>
      <c r="EE65" s="154"/>
      <c r="EF65" s="154"/>
      <c r="EG65" s="154"/>
      <c r="EH65" s="154"/>
      <c r="EI65" s="154"/>
      <c r="EJ65" s="154"/>
      <c r="EK65" s="154"/>
      <c r="EL65" s="154"/>
      <c r="EM65" s="154"/>
      <c r="EN65" s="154"/>
      <c r="EO65" s="154"/>
      <c r="EP65" s="154"/>
      <c r="EQ65" s="154"/>
      <c r="ER65" s="154"/>
      <c r="ES65" s="154"/>
      <c r="ET65" s="154"/>
      <c r="EU65" s="154"/>
      <c r="EV65" s="154"/>
      <c r="EW65" s="154"/>
      <c r="EX65" s="154"/>
      <c r="EY65" s="154"/>
      <c r="EZ65" s="154"/>
      <c r="FA65" s="154"/>
      <c r="FB65" s="154"/>
      <c r="FC65" s="154"/>
      <c r="FD65" s="154"/>
      <c r="FE65" s="154"/>
      <c r="FF65" s="154"/>
      <c r="FG65" s="154"/>
      <c r="FH65" s="154"/>
      <c r="FI65" s="154"/>
      <c r="FJ65" s="154"/>
      <c r="FK65" s="154"/>
      <c r="FL65" s="154"/>
      <c r="FM65" s="154"/>
      <c r="FN65" s="154"/>
      <c r="FO65" s="154"/>
      <c r="FP65" s="154"/>
      <c r="FQ65" s="154"/>
      <c r="FR65" s="154"/>
      <c r="FS65" s="154"/>
      <c r="FT65" s="154"/>
      <c r="FU65" s="154"/>
      <c r="FV65" s="154"/>
      <c r="FW65" s="154"/>
      <c r="FX65" s="154"/>
      <c r="FY65" s="154"/>
      <c r="FZ65" s="154"/>
      <c r="GA65" s="154"/>
      <c r="GB65" s="154"/>
      <c r="GC65" s="154"/>
      <c r="GD65" s="154"/>
      <c r="GE65" s="154"/>
      <c r="GF65" s="154"/>
      <c r="GG65" s="154"/>
      <c r="GH65" s="154"/>
      <c r="GI65" s="154"/>
      <c r="GJ65" s="154"/>
      <c r="GK65" s="154"/>
      <c r="GL65" s="154"/>
      <c r="GM65" s="154"/>
      <c r="GN65" s="154"/>
      <c r="GO65" s="154"/>
      <c r="GP65" s="154"/>
      <c r="GQ65" s="154"/>
      <c r="GR65" s="154"/>
      <c r="GS65" s="154"/>
      <c r="GT65" s="154"/>
      <c r="GU65" s="154"/>
      <c r="GV65" s="154"/>
      <c r="GW65" s="154"/>
      <c r="GX65" s="154"/>
      <c r="GY65" s="154"/>
      <c r="GZ65" s="154"/>
      <c r="HA65" s="154"/>
      <c r="HB65" s="154"/>
      <c r="HC65" s="154"/>
      <c r="HD65" s="154"/>
      <c r="HE65" s="154"/>
      <c r="HF65" s="154"/>
      <c r="HG65" s="154"/>
      <c r="HH65" s="154"/>
      <c r="HI65" s="154"/>
      <c r="HJ65" s="154"/>
      <c r="HK65" s="154"/>
      <c r="HL65" s="154"/>
      <c r="HM65" s="154"/>
      <c r="HN65" s="154"/>
      <c r="HO65" s="154"/>
      <c r="HP65" s="154"/>
      <c r="HQ65" s="154"/>
      <c r="HR65" s="154"/>
      <c r="HS65" s="154"/>
      <c r="HT65" s="154"/>
      <c r="HU65" s="154"/>
      <c r="HV65" s="154"/>
      <c r="HW65" s="154"/>
      <c r="HX65" s="154"/>
      <c r="HY65" s="154"/>
      <c r="HZ65" s="154"/>
      <c r="IA65" s="154"/>
      <c r="IB65" s="154"/>
      <c r="IC65" s="154"/>
      <c r="ID65" s="154"/>
      <c r="IE65" s="154"/>
      <c r="IF65" s="154"/>
      <c r="IG65" s="154"/>
      <c r="IH65" s="154"/>
      <c r="II65" s="154"/>
      <c r="IJ65" s="154"/>
      <c r="IK65" s="154"/>
      <c r="IL65" s="154"/>
      <c r="IM65" s="154"/>
      <c r="IN65" s="154"/>
    </row>
    <row r="66" spans="1:15" s="155" customFormat="1" ht="13.5">
      <c r="A66" s="161"/>
      <c r="B66" s="161" t="s">
        <v>20</v>
      </c>
      <c r="C66" s="260" t="s">
        <v>330</v>
      </c>
      <c r="D66" s="24"/>
      <c r="E66" s="20"/>
      <c r="F66" s="20"/>
      <c r="G66" s="20"/>
      <c r="H66" s="20"/>
      <c r="I66" s="161"/>
      <c r="J66" s="161"/>
      <c r="K66" s="161"/>
      <c r="L66" s="161"/>
      <c r="M66" s="161"/>
      <c r="N66" s="161"/>
      <c r="O66" s="24"/>
    </row>
    <row r="67" spans="1:15" s="155" customFormat="1" ht="13.5">
      <c r="A67" s="161"/>
      <c r="B67" s="161" t="s">
        <v>21</v>
      </c>
      <c r="C67" s="260" t="s">
        <v>330</v>
      </c>
      <c r="D67" s="24"/>
      <c r="E67" s="161"/>
      <c r="F67" s="161"/>
      <c r="G67" s="161"/>
      <c r="H67" s="161"/>
      <c r="I67" s="161"/>
      <c r="J67" s="161"/>
      <c r="K67" s="161"/>
      <c r="L67" s="161"/>
      <c r="M67" s="161"/>
      <c r="N67" s="161"/>
      <c r="O67" s="24"/>
    </row>
    <row r="68" spans="1:15" s="155" customFormat="1" ht="13.5">
      <c r="A68" s="162"/>
      <c r="B68" s="162" t="s">
        <v>40</v>
      </c>
      <c r="C68" s="161"/>
      <c r="D68" s="79"/>
      <c r="E68" s="161"/>
      <c r="F68" s="161"/>
      <c r="G68" s="161"/>
      <c r="H68" s="161"/>
      <c r="I68" s="161"/>
      <c r="J68" s="161"/>
      <c r="K68" s="161"/>
      <c r="L68" s="161"/>
      <c r="M68" s="161"/>
      <c r="N68" s="161"/>
      <c r="O68" s="79"/>
    </row>
    <row r="69" spans="1:15" s="155" customFormat="1" ht="12.75" customHeight="1">
      <c r="A69" s="20"/>
      <c r="B69" s="181" t="s">
        <v>108</v>
      </c>
      <c r="C69" s="163">
        <v>0.21</v>
      </c>
      <c r="D69" s="152"/>
      <c r="E69" s="166"/>
      <c r="F69" s="166"/>
      <c r="G69" s="166"/>
      <c r="H69" s="166"/>
      <c r="I69" s="166"/>
      <c r="J69" s="182"/>
      <c r="K69" s="25"/>
      <c r="L69" s="166"/>
      <c r="M69" s="20"/>
      <c r="N69" s="166"/>
      <c r="O69" s="25"/>
    </row>
    <row r="70" spans="1:15" s="155" customFormat="1" ht="12.75" customHeight="1">
      <c r="A70" s="20"/>
      <c r="B70" s="183" t="s">
        <v>4</v>
      </c>
      <c r="C70" s="166"/>
      <c r="D70" s="152"/>
      <c r="E70" s="166"/>
      <c r="F70" s="166"/>
      <c r="G70" s="166"/>
      <c r="H70" s="166"/>
      <c r="I70" s="166"/>
      <c r="J70" s="182"/>
      <c r="K70" s="25"/>
      <c r="L70" s="166"/>
      <c r="M70" s="20"/>
      <c r="N70" s="166"/>
      <c r="O70" s="87"/>
    </row>
    <row r="71" spans="1:15" s="155" customFormat="1" ht="12.75" customHeight="1">
      <c r="A71" s="193"/>
      <c r="B71" s="194"/>
      <c r="C71" s="195"/>
      <c r="D71" s="196"/>
      <c r="E71" s="195"/>
      <c r="F71" s="195"/>
      <c r="G71" s="195"/>
      <c r="H71" s="195"/>
      <c r="I71" s="195"/>
      <c r="J71" s="197"/>
      <c r="K71" s="188"/>
      <c r="L71" s="195"/>
      <c r="M71" s="193"/>
      <c r="N71" s="195"/>
      <c r="O71" s="137"/>
    </row>
    <row r="72" spans="2:15" s="155" customFormat="1" ht="15" customHeight="1">
      <c r="B72" s="184"/>
      <c r="C72" s="185"/>
      <c r="D72" s="186"/>
      <c r="E72" s="187"/>
      <c r="F72" s="188"/>
      <c r="G72" s="189"/>
      <c r="H72" s="154"/>
      <c r="I72" s="187"/>
      <c r="J72" s="187"/>
      <c r="K72" s="187"/>
      <c r="L72" s="187"/>
      <c r="M72" s="187"/>
      <c r="N72" s="187"/>
      <c r="O72" s="187"/>
    </row>
    <row r="73" spans="1:248" ht="14.25">
      <c r="A73" s="143"/>
      <c r="B73" s="265" t="s">
        <v>333</v>
      </c>
      <c r="C73" s="93"/>
      <c r="D73" s="134"/>
      <c r="F73" s="135"/>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row>
    <row r="74" spans="2:4" ht="14.25">
      <c r="B74" s="265"/>
      <c r="C74" s="93"/>
      <c r="D74" s="134"/>
    </row>
    <row r="75" spans="2:4" ht="14.25">
      <c r="B75" s="265"/>
      <c r="C75" s="93"/>
      <c r="D75" s="134"/>
    </row>
    <row r="76" spans="2:4" ht="14.25">
      <c r="B76" s="265"/>
      <c r="C76" s="93"/>
      <c r="D76" s="134"/>
    </row>
    <row r="77" spans="2:4" ht="14.25">
      <c r="B77" s="265"/>
      <c r="C77" s="145"/>
      <c r="D77" s="146"/>
    </row>
    <row r="78" spans="2:4" ht="14.25">
      <c r="B78" s="265" t="s">
        <v>334</v>
      </c>
      <c r="D78" s="148"/>
    </row>
  </sheetData>
  <sheetProtection/>
  <mergeCells count="5">
    <mergeCell ref="A6:A7"/>
    <mergeCell ref="B6:B7"/>
    <mergeCell ref="C3:H3"/>
    <mergeCell ref="C4:H4"/>
    <mergeCell ref="C5:H5"/>
  </mergeCells>
  <printOptions/>
  <pageMargins left="0.31496062992125984" right="0.31496062992125984" top="0.8267716535433072" bottom="0.15748031496062992" header="0.7086614173228347"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U82"/>
  <sheetViews>
    <sheetView zoomScalePageLayoutView="0" workbookViewId="0" topLeftCell="A1">
      <selection activeCell="A1" sqref="A1"/>
    </sheetView>
  </sheetViews>
  <sheetFormatPr defaultColWidth="9.140625" defaultRowHeight="12.75"/>
  <cols>
    <col min="1" max="1" width="3.421875" style="130" customWidth="1"/>
    <col min="2" max="2" width="36.421875" style="15" customWidth="1"/>
    <col min="3" max="3" width="5.8515625" style="131" customWidth="1"/>
    <col min="4" max="4" width="8.140625" style="149" customWidth="1"/>
    <col min="5" max="5" width="6.28125" style="131" customWidth="1"/>
    <col min="6" max="6" width="7.140625" style="131" hidden="1" customWidth="1"/>
    <col min="7" max="7" width="7.00390625" style="131" customWidth="1"/>
    <col min="8" max="8" width="10.7109375" style="131" customWidth="1"/>
    <col min="9" max="9" width="7.57421875" style="131" customWidth="1"/>
    <col min="10" max="10" width="7.421875" style="131" customWidth="1"/>
    <col min="11" max="11" width="8.140625" style="131" customWidth="1"/>
    <col min="12" max="12" width="11.00390625" style="131" customWidth="1"/>
    <col min="13" max="13" width="10.57421875" style="131" customWidth="1"/>
    <col min="14" max="14" width="7.421875" style="131" customWidth="1"/>
    <col min="15" max="15" width="9.00390625" style="131" customWidth="1"/>
    <col min="16" max="248" width="9.140625" style="15" customWidth="1"/>
    <col min="249" max="16384" width="9.140625" style="16" customWidth="1"/>
  </cols>
  <sheetData>
    <row r="1" ht="14.25">
      <c r="D1" s="132" t="s">
        <v>54</v>
      </c>
    </row>
    <row r="2" ht="14.25">
      <c r="D2" s="150" t="s">
        <v>86</v>
      </c>
    </row>
    <row r="3" spans="1:254" ht="82.5" customHeight="1">
      <c r="A3" s="15"/>
      <c r="B3" s="88" t="s">
        <v>2</v>
      </c>
      <c r="C3" s="272" t="s">
        <v>331</v>
      </c>
      <c r="D3" s="272"/>
      <c r="E3" s="272"/>
      <c r="F3" s="272"/>
      <c r="G3" s="272"/>
      <c r="H3" s="272"/>
      <c r="I3" s="63"/>
      <c r="J3" s="63"/>
      <c r="K3" s="63"/>
      <c r="L3" s="63"/>
      <c r="M3" s="63"/>
      <c r="N3" s="63"/>
      <c r="O3" s="63"/>
      <c r="IO3" s="15"/>
      <c r="IP3" s="15"/>
      <c r="IQ3" s="15"/>
      <c r="IR3" s="15"/>
      <c r="IS3" s="15"/>
      <c r="IT3" s="15"/>
    </row>
    <row r="4" spans="1:254" ht="60" customHeight="1">
      <c r="A4" s="15"/>
      <c r="B4" s="90" t="s">
        <v>0</v>
      </c>
      <c r="C4" s="273" t="s">
        <v>335</v>
      </c>
      <c r="D4" s="273"/>
      <c r="E4" s="273"/>
      <c r="F4" s="273"/>
      <c r="G4" s="273"/>
      <c r="H4" s="273"/>
      <c r="I4" s="63"/>
      <c r="J4" s="63"/>
      <c r="K4" s="63"/>
      <c r="L4" s="63"/>
      <c r="M4" s="63"/>
      <c r="N4" s="63"/>
      <c r="O4" s="63"/>
      <c r="IO4" s="15"/>
      <c r="IP4" s="15"/>
      <c r="IQ4" s="15"/>
      <c r="IR4" s="15"/>
      <c r="IS4" s="15"/>
      <c r="IT4" s="15"/>
    </row>
    <row r="5" spans="1:254" ht="24.75" customHeight="1">
      <c r="A5" s="89"/>
      <c r="B5" s="90" t="s">
        <v>7</v>
      </c>
      <c r="C5" s="278" t="s">
        <v>332</v>
      </c>
      <c r="D5" s="278"/>
      <c r="E5" s="278"/>
      <c r="F5" s="278"/>
      <c r="G5" s="278"/>
      <c r="H5" s="278"/>
      <c r="I5" s="63"/>
      <c r="J5" s="63"/>
      <c r="K5" s="63"/>
      <c r="L5" s="63"/>
      <c r="M5" s="63"/>
      <c r="N5" s="63"/>
      <c r="O5" s="63" t="s">
        <v>6</v>
      </c>
      <c r="IO5" s="15"/>
      <c r="IP5" s="15"/>
      <c r="IQ5" s="15"/>
      <c r="IR5" s="15"/>
      <c r="IS5" s="15"/>
      <c r="IT5" s="15"/>
    </row>
    <row r="6" spans="1:15" ht="12.75" customHeight="1">
      <c r="A6" s="274" t="s">
        <v>27</v>
      </c>
      <c r="B6" s="276" t="s">
        <v>35</v>
      </c>
      <c r="C6" s="214"/>
      <c r="D6" s="215"/>
      <c r="E6" s="216" t="s">
        <v>22</v>
      </c>
      <c r="F6" s="217"/>
      <c r="G6" s="217"/>
      <c r="H6" s="217"/>
      <c r="I6" s="217"/>
      <c r="J6" s="217"/>
      <c r="K6" s="218" t="s">
        <v>23</v>
      </c>
      <c r="L6" s="219"/>
      <c r="M6" s="217"/>
      <c r="N6" s="217"/>
      <c r="O6" s="220"/>
    </row>
    <row r="7" spans="1:15" ht="47.25" customHeight="1">
      <c r="A7" s="275"/>
      <c r="B7" s="277"/>
      <c r="C7" s="221" t="s">
        <v>38</v>
      </c>
      <c r="D7" s="222" t="s">
        <v>37</v>
      </c>
      <c r="E7" s="223" t="s">
        <v>24</v>
      </c>
      <c r="F7" s="223" t="s">
        <v>30</v>
      </c>
      <c r="G7" s="223" t="s">
        <v>34</v>
      </c>
      <c r="H7" s="224" t="s">
        <v>31</v>
      </c>
      <c r="I7" s="223" t="s">
        <v>36</v>
      </c>
      <c r="J7" s="225" t="s">
        <v>4</v>
      </c>
      <c r="K7" s="226" t="s">
        <v>25</v>
      </c>
      <c r="L7" s="223" t="s">
        <v>32</v>
      </c>
      <c r="M7" s="224" t="s">
        <v>31</v>
      </c>
      <c r="N7" s="227" t="s">
        <v>36</v>
      </c>
      <c r="O7" s="228" t="s">
        <v>33</v>
      </c>
    </row>
    <row r="8" spans="1:254" s="155" customFormat="1" ht="14.25">
      <c r="A8" s="164"/>
      <c r="B8" s="190" t="s">
        <v>46</v>
      </c>
      <c r="C8" s="166"/>
      <c r="D8" s="24"/>
      <c r="E8" s="25"/>
      <c r="F8" s="152"/>
      <c r="G8" s="25"/>
      <c r="H8" s="152"/>
      <c r="I8" s="153"/>
      <c r="J8" s="25"/>
      <c r="K8" s="25"/>
      <c r="L8" s="25"/>
      <c r="M8" s="25"/>
      <c r="N8" s="25"/>
      <c r="O8" s="25"/>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c r="IL8" s="154"/>
      <c r="IM8" s="154"/>
      <c r="IN8" s="154"/>
      <c r="IO8" s="154"/>
      <c r="IP8" s="154"/>
      <c r="IQ8" s="154"/>
      <c r="IR8" s="154"/>
      <c r="IS8" s="154"/>
      <c r="IT8" s="154"/>
    </row>
    <row r="9" spans="1:254" s="155" customFormat="1" ht="40.5">
      <c r="A9" s="164">
        <v>1</v>
      </c>
      <c r="B9" s="167" t="s">
        <v>109</v>
      </c>
      <c r="C9" s="166" t="s">
        <v>110</v>
      </c>
      <c r="D9" s="168">
        <v>53</v>
      </c>
      <c r="E9" s="152"/>
      <c r="F9" s="152"/>
      <c r="G9" s="152"/>
      <c r="H9" s="152"/>
      <c r="I9" s="152"/>
      <c r="J9" s="152"/>
      <c r="K9" s="152"/>
      <c r="L9" s="152"/>
      <c r="M9" s="152"/>
      <c r="N9" s="152"/>
      <c r="O9" s="152"/>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4"/>
      <c r="IT9" s="154"/>
    </row>
    <row r="10" spans="1:254" s="155" customFormat="1" ht="40.5">
      <c r="A10" s="164">
        <v>2</v>
      </c>
      <c r="B10" s="167" t="s">
        <v>111</v>
      </c>
      <c r="C10" s="166" t="s">
        <v>26</v>
      </c>
      <c r="D10" s="168">
        <v>36</v>
      </c>
      <c r="E10" s="152"/>
      <c r="F10" s="152"/>
      <c r="G10" s="152"/>
      <c r="H10" s="152"/>
      <c r="I10" s="152"/>
      <c r="J10" s="152"/>
      <c r="K10" s="152"/>
      <c r="L10" s="152"/>
      <c r="M10" s="152"/>
      <c r="N10" s="152"/>
      <c r="O10" s="152"/>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row>
    <row r="11" spans="1:254" s="155" customFormat="1" ht="40.5">
      <c r="A11" s="164">
        <v>3</v>
      </c>
      <c r="B11" s="167" t="s">
        <v>112</v>
      </c>
      <c r="C11" s="166" t="s">
        <v>39</v>
      </c>
      <c r="D11" s="25">
        <v>7</v>
      </c>
      <c r="E11" s="152"/>
      <c r="F11" s="152"/>
      <c r="G11" s="152"/>
      <c r="H11" s="152"/>
      <c r="I11" s="152"/>
      <c r="J11" s="152"/>
      <c r="K11" s="152"/>
      <c r="L11" s="152"/>
      <c r="M11" s="152"/>
      <c r="N11" s="152"/>
      <c r="O11" s="152"/>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row>
    <row r="12" spans="1:254" s="155" customFormat="1" ht="40.5">
      <c r="A12" s="164">
        <v>4</v>
      </c>
      <c r="B12" s="167" t="s">
        <v>113</v>
      </c>
      <c r="C12" s="166" t="s">
        <v>39</v>
      </c>
      <c r="D12" s="25">
        <v>2</v>
      </c>
      <c r="E12" s="152"/>
      <c r="F12" s="152"/>
      <c r="G12" s="152"/>
      <c r="H12" s="152"/>
      <c r="I12" s="152"/>
      <c r="J12" s="152"/>
      <c r="K12" s="152"/>
      <c r="L12" s="152"/>
      <c r="M12" s="152"/>
      <c r="N12" s="152"/>
      <c r="O12" s="152"/>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row>
    <row r="13" spans="1:254" s="155" customFormat="1" ht="40.5">
      <c r="A13" s="164">
        <v>5</v>
      </c>
      <c r="B13" s="167" t="s">
        <v>114</v>
      </c>
      <c r="C13" s="166" t="s">
        <v>39</v>
      </c>
      <c r="D13" s="25">
        <v>15</v>
      </c>
      <c r="E13" s="152"/>
      <c r="F13" s="152"/>
      <c r="G13" s="152"/>
      <c r="H13" s="152"/>
      <c r="I13" s="152"/>
      <c r="J13" s="152"/>
      <c r="K13" s="152"/>
      <c r="L13" s="152"/>
      <c r="M13" s="152"/>
      <c r="N13" s="152"/>
      <c r="O13" s="152"/>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row>
    <row r="14" spans="1:255" s="169" customFormat="1" ht="13.5">
      <c r="A14" s="164">
        <v>6</v>
      </c>
      <c r="B14" s="167" t="s">
        <v>91</v>
      </c>
      <c r="C14" s="166" t="s">
        <v>115</v>
      </c>
      <c r="D14" s="25">
        <v>4</v>
      </c>
      <c r="E14" s="152"/>
      <c r="F14" s="152"/>
      <c r="G14" s="152"/>
      <c r="H14" s="152"/>
      <c r="I14" s="152"/>
      <c r="J14" s="152"/>
      <c r="K14" s="152"/>
      <c r="L14" s="152"/>
      <c r="M14" s="152"/>
      <c r="N14" s="152"/>
      <c r="O14" s="152"/>
      <c r="IO14" s="170"/>
      <c r="IP14" s="170"/>
      <c r="IQ14" s="170"/>
      <c r="IR14" s="170"/>
      <c r="IS14" s="170"/>
      <c r="IT14" s="170"/>
      <c r="IU14" s="170"/>
    </row>
    <row r="15" spans="1:255" s="169" customFormat="1" ht="14.25">
      <c r="A15" s="164">
        <v>7</v>
      </c>
      <c r="B15" s="190" t="s">
        <v>29</v>
      </c>
      <c r="C15" s="20"/>
      <c r="D15" s="24"/>
      <c r="E15" s="152"/>
      <c r="F15" s="152"/>
      <c r="G15" s="152"/>
      <c r="H15" s="152"/>
      <c r="I15" s="152"/>
      <c r="J15" s="152"/>
      <c r="K15" s="152"/>
      <c r="L15" s="152"/>
      <c r="M15" s="152"/>
      <c r="N15" s="152"/>
      <c r="O15" s="152"/>
      <c r="P15" s="154"/>
      <c r="IO15" s="170"/>
      <c r="IP15" s="170"/>
      <c r="IQ15" s="170"/>
      <c r="IR15" s="170"/>
      <c r="IS15" s="170"/>
      <c r="IT15" s="170"/>
      <c r="IU15" s="170"/>
    </row>
    <row r="16" spans="1:252" s="155" customFormat="1" ht="40.5">
      <c r="A16" s="164">
        <v>8</v>
      </c>
      <c r="B16" s="167" t="s">
        <v>116</v>
      </c>
      <c r="C16" s="166" t="s">
        <v>110</v>
      </c>
      <c r="D16" s="25">
        <v>56</v>
      </c>
      <c r="E16" s="25"/>
      <c r="F16" s="152"/>
      <c r="G16" s="152"/>
      <c r="H16" s="25"/>
      <c r="I16" s="152"/>
      <c r="J16" s="152"/>
      <c r="K16" s="152"/>
      <c r="L16" s="152"/>
      <c r="M16" s="152"/>
      <c r="N16" s="152"/>
      <c r="O16" s="152"/>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c r="IL16" s="154"/>
      <c r="IM16" s="154"/>
      <c r="IN16" s="154"/>
      <c r="IO16" s="154"/>
      <c r="IP16" s="154"/>
      <c r="IQ16" s="154"/>
      <c r="IR16" s="154"/>
    </row>
    <row r="17" spans="1:255" s="169" customFormat="1" ht="13.5">
      <c r="A17" s="164">
        <v>9</v>
      </c>
      <c r="B17" s="171" t="s">
        <v>252</v>
      </c>
      <c r="C17" s="20" t="s">
        <v>43</v>
      </c>
      <c r="D17" s="24">
        <f>ROUND(D16*2.5,2)</f>
        <v>140</v>
      </c>
      <c r="E17" s="152"/>
      <c r="F17" s="152"/>
      <c r="G17" s="152"/>
      <c r="H17" s="152"/>
      <c r="I17" s="152"/>
      <c r="J17" s="152"/>
      <c r="K17" s="152"/>
      <c r="L17" s="152"/>
      <c r="M17" s="152"/>
      <c r="N17" s="152"/>
      <c r="O17" s="152"/>
      <c r="P17" s="154"/>
      <c r="IO17" s="170"/>
      <c r="IP17" s="170"/>
      <c r="IQ17" s="170"/>
      <c r="IR17" s="170"/>
      <c r="IS17" s="170"/>
      <c r="IT17" s="170"/>
      <c r="IU17" s="170"/>
    </row>
    <row r="18" spans="1:255" s="169" customFormat="1" ht="27">
      <c r="A18" s="164">
        <v>10</v>
      </c>
      <c r="B18" s="171" t="s">
        <v>253</v>
      </c>
      <c r="C18" s="20" t="s">
        <v>42</v>
      </c>
      <c r="D18" s="24">
        <f>ROUND(D16*0.15,2)</f>
        <v>8.4</v>
      </c>
      <c r="E18" s="152"/>
      <c r="F18" s="152"/>
      <c r="G18" s="152"/>
      <c r="H18" s="152"/>
      <c r="I18" s="152"/>
      <c r="J18" s="152"/>
      <c r="K18" s="152"/>
      <c r="L18" s="152"/>
      <c r="M18" s="152"/>
      <c r="N18" s="152"/>
      <c r="O18" s="152"/>
      <c r="P18" s="154"/>
      <c r="IO18" s="170"/>
      <c r="IP18" s="170"/>
      <c r="IQ18" s="170"/>
      <c r="IR18" s="170"/>
      <c r="IS18" s="170"/>
      <c r="IT18" s="170"/>
      <c r="IU18" s="170"/>
    </row>
    <row r="19" spans="1:254" s="155" customFormat="1" ht="13.5">
      <c r="A19" s="164">
        <v>11</v>
      </c>
      <c r="B19" s="171" t="s">
        <v>254</v>
      </c>
      <c r="C19" s="166" t="s">
        <v>110</v>
      </c>
      <c r="D19" s="24">
        <f>ROUND(D16*0.016,2)</f>
        <v>0.9</v>
      </c>
      <c r="E19" s="25"/>
      <c r="F19" s="152"/>
      <c r="G19" s="152"/>
      <c r="H19" s="25"/>
      <c r="I19" s="152"/>
      <c r="J19" s="152"/>
      <c r="K19" s="152"/>
      <c r="L19" s="152"/>
      <c r="M19" s="152"/>
      <c r="N19" s="152"/>
      <c r="O19" s="152"/>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4"/>
      <c r="IL19" s="154"/>
      <c r="IM19" s="154"/>
      <c r="IN19" s="154"/>
      <c r="IO19" s="154"/>
      <c r="IP19" s="154"/>
      <c r="IQ19" s="154"/>
      <c r="IR19" s="154"/>
      <c r="IS19" s="154"/>
      <c r="IT19" s="154"/>
    </row>
    <row r="20" spans="1:255" s="169" customFormat="1" ht="27">
      <c r="A20" s="164">
        <v>12</v>
      </c>
      <c r="B20" s="173" t="s">
        <v>120</v>
      </c>
      <c r="C20" s="166" t="s">
        <v>110</v>
      </c>
      <c r="D20" s="25">
        <f>D16</f>
        <v>56</v>
      </c>
      <c r="E20" s="152"/>
      <c r="F20" s="152"/>
      <c r="G20" s="152"/>
      <c r="H20" s="152"/>
      <c r="I20" s="152"/>
      <c r="J20" s="152"/>
      <c r="K20" s="152"/>
      <c r="L20" s="152"/>
      <c r="M20" s="152"/>
      <c r="N20" s="152"/>
      <c r="O20" s="152"/>
      <c r="P20" s="154"/>
      <c r="IO20" s="170"/>
      <c r="IP20" s="170"/>
      <c r="IQ20" s="170"/>
      <c r="IR20" s="170"/>
      <c r="IS20" s="170"/>
      <c r="IT20" s="170"/>
      <c r="IU20" s="170"/>
    </row>
    <row r="21" spans="1:255" s="169" customFormat="1" ht="13.5">
      <c r="A21" s="164">
        <v>13</v>
      </c>
      <c r="B21" s="172" t="s">
        <v>121</v>
      </c>
      <c r="C21" s="20" t="s">
        <v>42</v>
      </c>
      <c r="D21" s="24">
        <f>ROUND(D20*0.15,2)</f>
        <v>8.4</v>
      </c>
      <c r="E21" s="152"/>
      <c r="F21" s="152"/>
      <c r="G21" s="152"/>
      <c r="H21" s="152"/>
      <c r="I21" s="152"/>
      <c r="J21" s="152"/>
      <c r="K21" s="152"/>
      <c r="L21" s="152"/>
      <c r="M21" s="152"/>
      <c r="N21" s="152"/>
      <c r="O21" s="152"/>
      <c r="P21" s="154"/>
      <c r="IO21" s="170"/>
      <c r="IP21" s="170"/>
      <c r="IQ21" s="170"/>
      <c r="IR21" s="170"/>
      <c r="IS21" s="170"/>
      <c r="IT21" s="170"/>
      <c r="IU21" s="170"/>
    </row>
    <row r="22" spans="1:255" s="169" customFormat="1" ht="13.5">
      <c r="A22" s="164">
        <v>14</v>
      </c>
      <c r="B22" s="172" t="s">
        <v>122</v>
      </c>
      <c r="C22" s="20" t="s">
        <v>42</v>
      </c>
      <c r="D22" s="24">
        <f>ROUND(D20*0.25,2)</f>
        <v>14</v>
      </c>
      <c r="E22" s="152"/>
      <c r="F22" s="152"/>
      <c r="G22" s="152"/>
      <c r="H22" s="152"/>
      <c r="I22" s="152"/>
      <c r="J22" s="152"/>
      <c r="K22" s="152"/>
      <c r="L22" s="152"/>
      <c r="M22" s="152"/>
      <c r="N22" s="152"/>
      <c r="O22" s="152"/>
      <c r="P22" s="154"/>
      <c r="IO22" s="170"/>
      <c r="IP22" s="170"/>
      <c r="IQ22" s="170"/>
      <c r="IR22" s="170"/>
      <c r="IS22" s="170"/>
      <c r="IT22" s="170"/>
      <c r="IU22" s="170"/>
    </row>
    <row r="23" spans="1:252" s="155" customFormat="1" ht="14.25">
      <c r="A23" s="164">
        <v>15</v>
      </c>
      <c r="B23" s="191" t="s">
        <v>49</v>
      </c>
      <c r="C23" s="20"/>
      <c r="D23" s="24"/>
      <c r="E23" s="25"/>
      <c r="F23" s="152"/>
      <c r="G23" s="152"/>
      <c r="H23" s="25"/>
      <c r="I23" s="152"/>
      <c r="J23" s="152"/>
      <c r="K23" s="152"/>
      <c r="L23" s="152"/>
      <c r="M23" s="152"/>
      <c r="N23" s="152"/>
      <c r="O23" s="152"/>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c r="IK23" s="154"/>
      <c r="IL23" s="154"/>
      <c r="IM23" s="154"/>
      <c r="IN23" s="154"/>
      <c r="IO23" s="154"/>
      <c r="IP23" s="154"/>
      <c r="IQ23" s="154"/>
      <c r="IR23" s="154"/>
    </row>
    <row r="24" spans="1:252" s="155" customFormat="1" ht="54">
      <c r="A24" s="164">
        <v>16</v>
      </c>
      <c r="B24" s="167" t="s">
        <v>123</v>
      </c>
      <c r="C24" s="166" t="s">
        <v>110</v>
      </c>
      <c r="D24" s="25">
        <v>114</v>
      </c>
      <c r="E24" s="25"/>
      <c r="F24" s="152"/>
      <c r="G24" s="152"/>
      <c r="H24" s="25"/>
      <c r="I24" s="152"/>
      <c r="J24" s="152"/>
      <c r="K24" s="152"/>
      <c r="L24" s="152"/>
      <c r="M24" s="152"/>
      <c r="N24" s="152"/>
      <c r="O24" s="152"/>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c r="GA24" s="154"/>
      <c r="GB24" s="154"/>
      <c r="GC24" s="154"/>
      <c r="GD24" s="154"/>
      <c r="GE24" s="154"/>
      <c r="GF24" s="154"/>
      <c r="GG24" s="154"/>
      <c r="GH24" s="154"/>
      <c r="GI24" s="154"/>
      <c r="GJ24" s="154"/>
      <c r="GK24" s="154"/>
      <c r="GL24" s="154"/>
      <c r="GM24" s="154"/>
      <c r="GN24" s="154"/>
      <c r="GO24" s="154"/>
      <c r="GP24" s="154"/>
      <c r="GQ24" s="154"/>
      <c r="GR24" s="154"/>
      <c r="GS24" s="154"/>
      <c r="GT24" s="154"/>
      <c r="GU24" s="154"/>
      <c r="GV24" s="154"/>
      <c r="GW24" s="154"/>
      <c r="GX24" s="154"/>
      <c r="GY24" s="154"/>
      <c r="GZ24" s="154"/>
      <c r="HA24" s="154"/>
      <c r="HB24" s="154"/>
      <c r="HC24" s="154"/>
      <c r="HD24" s="154"/>
      <c r="HE24" s="154"/>
      <c r="HF24" s="154"/>
      <c r="HG24" s="154"/>
      <c r="HH24" s="154"/>
      <c r="HI24" s="154"/>
      <c r="HJ24" s="154"/>
      <c r="HK24" s="154"/>
      <c r="HL24" s="154"/>
      <c r="HM24" s="154"/>
      <c r="HN24" s="154"/>
      <c r="HO24" s="154"/>
      <c r="HP24" s="154"/>
      <c r="HQ24" s="154"/>
      <c r="HR24" s="154"/>
      <c r="HS24" s="154"/>
      <c r="HT24" s="154"/>
      <c r="HU24" s="154"/>
      <c r="HV24" s="154"/>
      <c r="HW24" s="154"/>
      <c r="HX24" s="154"/>
      <c r="HY24" s="154"/>
      <c r="HZ24" s="154"/>
      <c r="IA24" s="154"/>
      <c r="IB24" s="154"/>
      <c r="IC24" s="154"/>
      <c r="ID24" s="154"/>
      <c r="IE24" s="154"/>
      <c r="IF24" s="154"/>
      <c r="IG24" s="154"/>
      <c r="IH24" s="154"/>
      <c r="II24" s="154"/>
      <c r="IJ24" s="154"/>
      <c r="IK24" s="154"/>
      <c r="IL24" s="154"/>
      <c r="IM24" s="154"/>
      <c r="IN24" s="154"/>
      <c r="IO24" s="154"/>
      <c r="IP24" s="154"/>
      <c r="IQ24" s="154"/>
      <c r="IR24" s="154"/>
    </row>
    <row r="25" spans="1:255" s="169" customFormat="1" ht="13.5">
      <c r="A25" s="164">
        <v>17</v>
      </c>
      <c r="B25" s="172" t="s">
        <v>117</v>
      </c>
      <c r="C25" s="20" t="s">
        <v>43</v>
      </c>
      <c r="D25" s="24">
        <f>ROUND(D24*2.5,2)</f>
        <v>285</v>
      </c>
      <c r="E25" s="152"/>
      <c r="F25" s="152"/>
      <c r="G25" s="152"/>
      <c r="H25" s="152"/>
      <c r="I25" s="152"/>
      <c r="J25" s="152"/>
      <c r="K25" s="152"/>
      <c r="L25" s="152"/>
      <c r="M25" s="152"/>
      <c r="N25" s="152"/>
      <c r="O25" s="152"/>
      <c r="P25" s="154"/>
      <c r="IO25" s="170"/>
      <c r="IP25" s="170"/>
      <c r="IQ25" s="170"/>
      <c r="IR25" s="170"/>
      <c r="IS25" s="170"/>
      <c r="IT25" s="170"/>
      <c r="IU25" s="170"/>
    </row>
    <row r="26" spans="1:255" s="169" customFormat="1" ht="25.5">
      <c r="A26" s="164">
        <v>18</v>
      </c>
      <c r="B26" s="172" t="s">
        <v>251</v>
      </c>
      <c r="C26" s="20" t="s">
        <v>42</v>
      </c>
      <c r="D26" s="24">
        <f>ROUND(D24*0.15,2)</f>
        <v>17.1</v>
      </c>
      <c r="E26" s="152"/>
      <c r="F26" s="152"/>
      <c r="G26" s="152"/>
      <c r="H26" s="152"/>
      <c r="I26" s="152"/>
      <c r="J26" s="152"/>
      <c r="K26" s="152"/>
      <c r="L26" s="152"/>
      <c r="M26" s="152"/>
      <c r="N26" s="152"/>
      <c r="O26" s="152"/>
      <c r="P26" s="154"/>
      <c r="IO26" s="170"/>
      <c r="IP26" s="170"/>
      <c r="IQ26" s="170"/>
      <c r="IR26" s="170"/>
      <c r="IS26" s="170"/>
      <c r="IT26" s="170"/>
      <c r="IU26" s="170"/>
    </row>
    <row r="27" spans="1:254" s="155" customFormat="1" ht="13.5">
      <c r="A27" s="164">
        <v>19</v>
      </c>
      <c r="B27" s="172" t="s">
        <v>119</v>
      </c>
      <c r="C27" s="166" t="s">
        <v>110</v>
      </c>
      <c r="D27" s="24">
        <f>ROUND(D24*0.016,2)</f>
        <v>1.82</v>
      </c>
      <c r="E27" s="25"/>
      <c r="F27" s="152"/>
      <c r="G27" s="152"/>
      <c r="H27" s="25"/>
      <c r="I27" s="152"/>
      <c r="J27" s="152"/>
      <c r="K27" s="152"/>
      <c r="L27" s="152"/>
      <c r="M27" s="152"/>
      <c r="N27" s="152"/>
      <c r="O27" s="152"/>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G27" s="154"/>
      <c r="FH27" s="154"/>
      <c r="FI27" s="154"/>
      <c r="FJ27" s="154"/>
      <c r="FK27" s="154"/>
      <c r="FL27" s="154"/>
      <c r="FM27" s="154"/>
      <c r="FN27" s="154"/>
      <c r="FO27" s="154"/>
      <c r="FP27" s="154"/>
      <c r="FQ27" s="154"/>
      <c r="FR27" s="154"/>
      <c r="FS27" s="154"/>
      <c r="FT27" s="154"/>
      <c r="FU27" s="154"/>
      <c r="FV27" s="154"/>
      <c r="FW27" s="154"/>
      <c r="FX27" s="154"/>
      <c r="FY27" s="154"/>
      <c r="FZ27" s="154"/>
      <c r="GA27" s="154"/>
      <c r="GB27" s="154"/>
      <c r="GC27" s="154"/>
      <c r="GD27" s="154"/>
      <c r="GE27" s="154"/>
      <c r="GF27" s="154"/>
      <c r="GG27" s="154"/>
      <c r="GH27" s="154"/>
      <c r="GI27" s="154"/>
      <c r="GJ27" s="154"/>
      <c r="GK27" s="154"/>
      <c r="GL27" s="154"/>
      <c r="GM27" s="154"/>
      <c r="GN27" s="154"/>
      <c r="GO27" s="154"/>
      <c r="GP27" s="154"/>
      <c r="GQ27" s="154"/>
      <c r="GR27" s="154"/>
      <c r="GS27" s="154"/>
      <c r="GT27" s="154"/>
      <c r="GU27" s="154"/>
      <c r="GV27" s="154"/>
      <c r="GW27" s="154"/>
      <c r="GX27" s="154"/>
      <c r="GY27" s="154"/>
      <c r="GZ27" s="154"/>
      <c r="HA27" s="154"/>
      <c r="HB27" s="154"/>
      <c r="HC27" s="154"/>
      <c r="HD27" s="154"/>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154"/>
      <c r="IB27" s="154"/>
      <c r="IC27" s="154"/>
      <c r="ID27" s="154"/>
      <c r="IE27" s="154"/>
      <c r="IF27" s="154"/>
      <c r="IG27" s="154"/>
      <c r="IH27" s="154"/>
      <c r="II27" s="154"/>
      <c r="IJ27" s="154"/>
      <c r="IK27" s="154"/>
      <c r="IL27" s="154"/>
      <c r="IM27" s="154"/>
      <c r="IN27" s="154"/>
      <c r="IO27" s="154"/>
      <c r="IP27" s="154"/>
      <c r="IQ27" s="154"/>
      <c r="IR27" s="154"/>
      <c r="IS27" s="154"/>
      <c r="IT27" s="154"/>
    </row>
    <row r="28" spans="1:255" s="169" customFormat="1" ht="40.5">
      <c r="A28" s="164">
        <v>20</v>
      </c>
      <c r="B28" s="173" t="s">
        <v>124</v>
      </c>
      <c r="C28" s="166" t="s">
        <v>110</v>
      </c>
      <c r="D28" s="25">
        <f>D24</f>
        <v>114</v>
      </c>
      <c r="E28" s="152"/>
      <c r="F28" s="152"/>
      <c r="G28" s="152"/>
      <c r="H28" s="152"/>
      <c r="I28" s="152"/>
      <c r="J28" s="152"/>
      <c r="K28" s="152"/>
      <c r="L28" s="152"/>
      <c r="M28" s="152"/>
      <c r="N28" s="152"/>
      <c r="O28" s="152"/>
      <c r="P28" s="154"/>
      <c r="IO28" s="170"/>
      <c r="IP28" s="170"/>
      <c r="IQ28" s="170"/>
      <c r="IR28" s="170"/>
      <c r="IS28" s="170"/>
      <c r="IT28" s="170"/>
      <c r="IU28" s="170"/>
    </row>
    <row r="29" spans="1:255" s="169" customFormat="1" ht="25.5">
      <c r="A29" s="164">
        <v>21</v>
      </c>
      <c r="B29" s="172" t="s">
        <v>125</v>
      </c>
      <c r="C29" s="20" t="s">
        <v>42</v>
      </c>
      <c r="D29" s="24">
        <f>ROUND(D28*0.15,2)</f>
        <v>17.1</v>
      </c>
      <c r="E29" s="152"/>
      <c r="F29" s="152"/>
      <c r="G29" s="152"/>
      <c r="H29" s="152"/>
      <c r="I29" s="152"/>
      <c r="J29" s="152"/>
      <c r="K29" s="152"/>
      <c r="L29" s="152"/>
      <c r="M29" s="152"/>
      <c r="N29" s="152"/>
      <c r="O29" s="152"/>
      <c r="P29" s="154"/>
      <c r="IO29" s="170"/>
      <c r="IP29" s="170"/>
      <c r="IQ29" s="170"/>
      <c r="IR29" s="170"/>
      <c r="IS29" s="170"/>
      <c r="IT29" s="170"/>
      <c r="IU29" s="170"/>
    </row>
    <row r="30" spans="1:255" s="169" customFormat="1" ht="25.5">
      <c r="A30" s="164">
        <v>22</v>
      </c>
      <c r="B30" s="172" t="s">
        <v>240</v>
      </c>
      <c r="C30" s="20" t="s">
        <v>42</v>
      </c>
      <c r="D30" s="24">
        <f>ROUND(D28*0.25,2)</f>
        <v>28.5</v>
      </c>
      <c r="E30" s="152"/>
      <c r="F30" s="152"/>
      <c r="G30" s="152"/>
      <c r="H30" s="152"/>
      <c r="I30" s="152"/>
      <c r="J30" s="152"/>
      <c r="K30" s="152"/>
      <c r="L30" s="152"/>
      <c r="M30" s="152"/>
      <c r="N30" s="152"/>
      <c r="O30" s="152"/>
      <c r="P30" s="154"/>
      <c r="IO30" s="170"/>
      <c r="IP30" s="170"/>
      <c r="IQ30" s="170"/>
      <c r="IR30" s="170"/>
      <c r="IS30" s="170"/>
      <c r="IT30" s="170"/>
      <c r="IU30" s="170"/>
    </row>
    <row r="31" spans="1:252" s="155" customFormat="1" ht="40.5">
      <c r="A31" s="164">
        <v>23</v>
      </c>
      <c r="B31" s="167" t="s">
        <v>327</v>
      </c>
      <c r="C31" s="166" t="s">
        <v>39</v>
      </c>
      <c r="D31" s="25">
        <v>3</v>
      </c>
      <c r="E31" s="25"/>
      <c r="F31" s="152"/>
      <c r="G31" s="152"/>
      <c r="H31" s="25"/>
      <c r="I31" s="152"/>
      <c r="J31" s="152"/>
      <c r="K31" s="152"/>
      <c r="L31" s="152"/>
      <c r="M31" s="152"/>
      <c r="N31" s="152"/>
      <c r="O31" s="152"/>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c r="EX31" s="154"/>
      <c r="EY31" s="154"/>
      <c r="EZ31" s="154"/>
      <c r="FA31" s="154"/>
      <c r="FB31" s="154"/>
      <c r="FC31" s="154"/>
      <c r="FD31" s="154"/>
      <c r="FE31" s="154"/>
      <c r="FF31" s="154"/>
      <c r="FG31" s="154"/>
      <c r="FH31" s="154"/>
      <c r="FI31" s="154"/>
      <c r="FJ31" s="154"/>
      <c r="FK31" s="154"/>
      <c r="FL31" s="154"/>
      <c r="FM31" s="154"/>
      <c r="FN31" s="154"/>
      <c r="FO31" s="154"/>
      <c r="FP31" s="154"/>
      <c r="FQ31" s="154"/>
      <c r="FR31" s="154"/>
      <c r="FS31" s="154"/>
      <c r="FT31" s="154"/>
      <c r="FU31" s="154"/>
      <c r="FV31" s="154"/>
      <c r="FW31" s="154"/>
      <c r="FX31" s="154"/>
      <c r="FY31" s="154"/>
      <c r="FZ31" s="154"/>
      <c r="GA31" s="154"/>
      <c r="GB31" s="154"/>
      <c r="GC31" s="154"/>
      <c r="GD31" s="154"/>
      <c r="GE31" s="154"/>
      <c r="GF31" s="154"/>
      <c r="GG31" s="154"/>
      <c r="GH31" s="154"/>
      <c r="GI31" s="154"/>
      <c r="GJ31" s="154"/>
      <c r="GK31" s="154"/>
      <c r="GL31" s="154"/>
      <c r="GM31" s="154"/>
      <c r="GN31" s="154"/>
      <c r="GO31" s="154"/>
      <c r="GP31" s="154"/>
      <c r="GQ31" s="154"/>
      <c r="GR31" s="154"/>
      <c r="GS31" s="154"/>
      <c r="GT31" s="154"/>
      <c r="GU31" s="154"/>
      <c r="GV31" s="154"/>
      <c r="GW31" s="154"/>
      <c r="GX31" s="154"/>
      <c r="GY31" s="154"/>
      <c r="GZ31" s="154"/>
      <c r="HA31" s="154"/>
      <c r="HB31" s="154"/>
      <c r="HC31" s="154"/>
      <c r="HD31" s="154"/>
      <c r="HE31" s="154"/>
      <c r="HF31" s="154"/>
      <c r="HG31" s="154"/>
      <c r="HH31" s="154"/>
      <c r="HI31" s="154"/>
      <c r="HJ31" s="154"/>
      <c r="HK31" s="154"/>
      <c r="HL31" s="154"/>
      <c r="HM31" s="154"/>
      <c r="HN31" s="154"/>
      <c r="HO31" s="154"/>
      <c r="HP31" s="154"/>
      <c r="HQ31" s="154"/>
      <c r="HR31" s="154"/>
      <c r="HS31" s="154"/>
      <c r="HT31" s="154"/>
      <c r="HU31" s="154"/>
      <c r="HV31" s="154"/>
      <c r="HW31" s="154"/>
      <c r="HX31" s="154"/>
      <c r="HY31" s="154"/>
      <c r="HZ31" s="154"/>
      <c r="IA31" s="154"/>
      <c r="IB31" s="154"/>
      <c r="IC31" s="154"/>
      <c r="ID31" s="154"/>
      <c r="IE31" s="154"/>
      <c r="IF31" s="154"/>
      <c r="IG31" s="154"/>
      <c r="IH31" s="154"/>
      <c r="II31" s="154"/>
      <c r="IJ31" s="154"/>
      <c r="IK31" s="154"/>
      <c r="IL31" s="154"/>
      <c r="IM31" s="154"/>
      <c r="IN31" s="154"/>
      <c r="IO31" s="154"/>
      <c r="IP31" s="154"/>
      <c r="IQ31" s="154"/>
      <c r="IR31" s="154"/>
    </row>
    <row r="32" spans="1:255" s="169" customFormat="1" ht="25.5">
      <c r="A32" s="164">
        <v>24</v>
      </c>
      <c r="B32" s="172" t="s">
        <v>255</v>
      </c>
      <c r="C32" s="20" t="s">
        <v>43</v>
      </c>
      <c r="D32" s="24">
        <f>ROUND(D31*1.8,2)</f>
        <v>5.4</v>
      </c>
      <c r="E32" s="152"/>
      <c r="F32" s="152"/>
      <c r="G32" s="152"/>
      <c r="H32" s="152"/>
      <c r="I32" s="152"/>
      <c r="J32" s="152"/>
      <c r="K32" s="152"/>
      <c r="L32" s="152"/>
      <c r="M32" s="152"/>
      <c r="N32" s="152"/>
      <c r="O32" s="152"/>
      <c r="P32" s="154"/>
      <c r="IO32" s="170"/>
      <c r="IP32" s="170"/>
      <c r="IQ32" s="170"/>
      <c r="IR32" s="170"/>
      <c r="IS32" s="170"/>
      <c r="IT32" s="170"/>
      <c r="IU32" s="170"/>
    </row>
    <row r="33" spans="1:255" s="169" customFormat="1" ht="38.25">
      <c r="A33" s="164">
        <v>25</v>
      </c>
      <c r="B33" s="172" t="s">
        <v>256</v>
      </c>
      <c r="C33" s="20" t="s">
        <v>42</v>
      </c>
      <c r="D33" s="24">
        <f>ROUND(D31*0.2,2)</f>
        <v>0.6</v>
      </c>
      <c r="E33" s="152"/>
      <c r="F33" s="152"/>
      <c r="G33" s="152"/>
      <c r="H33" s="152"/>
      <c r="I33" s="152"/>
      <c r="J33" s="152"/>
      <c r="K33" s="152"/>
      <c r="L33" s="152"/>
      <c r="M33" s="152"/>
      <c r="N33" s="152"/>
      <c r="O33" s="152"/>
      <c r="P33" s="154"/>
      <c r="IO33" s="170"/>
      <c r="IP33" s="170"/>
      <c r="IQ33" s="170"/>
      <c r="IR33" s="170"/>
      <c r="IS33" s="170"/>
      <c r="IT33" s="170"/>
      <c r="IU33" s="170"/>
    </row>
    <row r="34" spans="1:254" s="155" customFormat="1" ht="13.5">
      <c r="A34" s="164">
        <v>26</v>
      </c>
      <c r="B34" s="172" t="s">
        <v>227</v>
      </c>
      <c r="C34" s="166" t="s">
        <v>110</v>
      </c>
      <c r="D34" s="24">
        <f>ROUND(D31*0.05,2)</f>
        <v>0.15</v>
      </c>
      <c r="E34" s="25"/>
      <c r="F34" s="152"/>
      <c r="G34" s="152"/>
      <c r="H34" s="25"/>
      <c r="I34" s="152"/>
      <c r="J34" s="152"/>
      <c r="K34" s="152"/>
      <c r="L34" s="152"/>
      <c r="M34" s="152"/>
      <c r="N34" s="152"/>
      <c r="O34" s="152"/>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c r="IS34" s="154"/>
      <c r="IT34" s="154"/>
    </row>
    <row r="35" spans="1:252" s="155" customFormat="1" ht="27">
      <c r="A35" s="164">
        <v>27</v>
      </c>
      <c r="B35" s="167" t="s">
        <v>131</v>
      </c>
      <c r="C35" s="166" t="s">
        <v>39</v>
      </c>
      <c r="D35" s="25">
        <v>3</v>
      </c>
      <c r="E35" s="25"/>
      <c r="F35" s="152"/>
      <c r="G35" s="152"/>
      <c r="H35" s="25"/>
      <c r="I35" s="152"/>
      <c r="J35" s="152"/>
      <c r="K35" s="152"/>
      <c r="L35" s="152"/>
      <c r="M35" s="152"/>
      <c r="N35" s="152"/>
      <c r="O35" s="152"/>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c r="FF35" s="154"/>
      <c r="FG35" s="154"/>
      <c r="FH35" s="154"/>
      <c r="FI35" s="154"/>
      <c r="FJ35" s="154"/>
      <c r="FK35" s="154"/>
      <c r="FL35" s="154"/>
      <c r="FM35" s="154"/>
      <c r="FN35" s="154"/>
      <c r="FO35" s="154"/>
      <c r="FP35" s="154"/>
      <c r="FQ35" s="154"/>
      <c r="FR35" s="154"/>
      <c r="FS35" s="154"/>
      <c r="FT35" s="154"/>
      <c r="FU35" s="154"/>
      <c r="FV35" s="154"/>
      <c r="FW35" s="154"/>
      <c r="FX35" s="154"/>
      <c r="FY35" s="154"/>
      <c r="FZ35" s="154"/>
      <c r="GA35" s="154"/>
      <c r="GB35" s="154"/>
      <c r="GC35" s="154"/>
      <c r="GD35" s="154"/>
      <c r="GE35" s="154"/>
      <c r="GF35" s="154"/>
      <c r="GG35" s="154"/>
      <c r="GH35" s="154"/>
      <c r="GI35" s="154"/>
      <c r="GJ35" s="154"/>
      <c r="GK35" s="154"/>
      <c r="GL35" s="154"/>
      <c r="GM35" s="154"/>
      <c r="GN35" s="154"/>
      <c r="GO35" s="154"/>
      <c r="GP35" s="154"/>
      <c r="GQ35" s="154"/>
      <c r="GR35" s="154"/>
      <c r="GS35" s="154"/>
      <c r="GT35" s="154"/>
      <c r="GU35" s="154"/>
      <c r="GV35" s="154"/>
      <c r="GW35" s="154"/>
      <c r="GX35" s="154"/>
      <c r="GY35" s="154"/>
      <c r="GZ35" s="154"/>
      <c r="HA35" s="154"/>
      <c r="HB35" s="154"/>
      <c r="HC35" s="154"/>
      <c r="HD35" s="154"/>
      <c r="HE35" s="154"/>
      <c r="HF35" s="154"/>
      <c r="HG35" s="154"/>
      <c r="HH35" s="154"/>
      <c r="HI35" s="154"/>
      <c r="HJ35" s="154"/>
      <c r="HK35" s="154"/>
      <c r="HL35" s="154"/>
      <c r="HM35" s="154"/>
      <c r="HN35" s="154"/>
      <c r="HO35" s="154"/>
      <c r="HP35" s="154"/>
      <c r="HQ35" s="154"/>
      <c r="HR35" s="154"/>
      <c r="HS35" s="154"/>
      <c r="HT35" s="154"/>
      <c r="HU35" s="154"/>
      <c r="HV35" s="154"/>
      <c r="HW35" s="154"/>
      <c r="HX35" s="154"/>
      <c r="HY35" s="154"/>
      <c r="HZ35" s="154"/>
      <c r="IA35" s="154"/>
      <c r="IB35" s="154"/>
      <c r="IC35" s="154"/>
      <c r="ID35" s="154"/>
      <c r="IE35" s="154"/>
      <c r="IF35" s="154"/>
      <c r="IG35" s="154"/>
      <c r="IH35" s="154"/>
      <c r="II35" s="154"/>
      <c r="IJ35" s="154"/>
      <c r="IK35" s="154"/>
      <c r="IL35" s="154"/>
      <c r="IM35" s="154"/>
      <c r="IN35" s="154"/>
      <c r="IO35" s="154"/>
      <c r="IP35" s="154"/>
      <c r="IQ35" s="154"/>
      <c r="IR35" s="154"/>
    </row>
    <row r="36" spans="1:255" s="169" customFormat="1" ht="25.5">
      <c r="A36" s="164">
        <v>28</v>
      </c>
      <c r="B36" s="172" t="s">
        <v>242</v>
      </c>
      <c r="C36" s="166" t="s">
        <v>42</v>
      </c>
      <c r="D36" s="25">
        <f>ROUND(D35*0.25,1)</f>
        <v>0.8</v>
      </c>
      <c r="E36" s="152"/>
      <c r="F36" s="152"/>
      <c r="G36" s="152"/>
      <c r="H36" s="152"/>
      <c r="I36" s="152"/>
      <c r="J36" s="152"/>
      <c r="K36" s="152"/>
      <c r="L36" s="152"/>
      <c r="M36" s="152"/>
      <c r="N36" s="152"/>
      <c r="O36" s="152"/>
      <c r="P36" s="154"/>
      <c r="IO36" s="170"/>
      <c r="IP36" s="170"/>
      <c r="IQ36" s="170"/>
      <c r="IR36" s="170"/>
      <c r="IS36" s="170"/>
      <c r="IT36" s="170"/>
      <c r="IU36" s="170"/>
    </row>
    <row r="37" spans="1:254" s="155" customFormat="1" ht="40.5">
      <c r="A37" s="164">
        <v>29</v>
      </c>
      <c r="B37" s="167" t="s">
        <v>133</v>
      </c>
      <c r="C37" s="166" t="s">
        <v>39</v>
      </c>
      <c r="D37" s="25">
        <v>1</v>
      </c>
      <c r="E37" s="23"/>
      <c r="F37" s="152"/>
      <c r="G37" s="152"/>
      <c r="H37" s="21"/>
      <c r="I37" s="152"/>
      <c r="J37" s="152"/>
      <c r="K37" s="152"/>
      <c r="L37" s="152"/>
      <c r="M37" s="152"/>
      <c r="N37" s="152"/>
      <c r="O37" s="152"/>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c r="ET37" s="154"/>
      <c r="EU37" s="154"/>
      <c r="EV37" s="154"/>
      <c r="EW37" s="154"/>
      <c r="EX37" s="154"/>
      <c r="EY37" s="154"/>
      <c r="EZ37" s="154"/>
      <c r="FA37" s="154"/>
      <c r="FB37" s="154"/>
      <c r="FC37" s="154"/>
      <c r="FD37" s="154"/>
      <c r="FE37" s="154"/>
      <c r="FF37" s="154"/>
      <c r="FG37" s="154"/>
      <c r="FH37" s="154"/>
      <c r="FI37" s="154"/>
      <c r="FJ37" s="154"/>
      <c r="FK37" s="154"/>
      <c r="FL37" s="154"/>
      <c r="FM37" s="154"/>
      <c r="FN37" s="154"/>
      <c r="FO37" s="154"/>
      <c r="FP37" s="154"/>
      <c r="FQ37" s="154"/>
      <c r="FR37" s="154"/>
      <c r="FS37" s="154"/>
      <c r="FT37" s="154"/>
      <c r="FU37" s="154"/>
      <c r="FV37" s="154"/>
      <c r="FW37" s="154"/>
      <c r="FX37" s="154"/>
      <c r="FY37" s="154"/>
      <c r="FZ37" s="154"/>
      <c r="GA37" s="154"/>
      <c r="GB37" s="154"/>
      <c r="GC37" s="154"/>
      <c r="GD37" s="154"/>
      <c r="GE37" s="154"/>
      <c r="GF37" s="154"/>
      <c r="GG37" s="154"/>
      <c r="GH37" s="154"/>
      <c r="GI37" s="154"/>
      <c r="GJ37" s="154"/>
      <c r="GK37" s="154"/>
      <c r="GL37" s="154"/>
      <c r="GM37" s="154"/>
      <c r="GN37" s="154"/>
      <c r="GO37" s="154"/>
      <c r="GP37" s="154"/>
      <c r="GQ37" s="154"/>
      <c r="GR37" s="154"/>
      <c r="GS37" s="154"/>
      <c r="GT37" s="154"/>
      <c r="GU37" s="154"/>
      <c r="GV37" s="154"/>
      <c r="GW37" s="154"/>
      <c r="GX37" s="154"/>
      <c r="GY37" s="154"/>
      <c r="GZ37" s="154"/>
      <c r="HA37" s="154"/>
      <c r="HB37" s="154"/>
      <c r="HC37" s="154"/>
      <c r="HD37" s="154"/>
      <c r="HE37" s="154"/>
      <c r="HF37" s="154"/>
      <c r="HG37" s="154"/>
      <c r="HH37" s="154"/>
      <c r="HI37" s="154"/>
      <c r="HJ37" s="154"/>
      <c r="HK37" s="154"/>
      <c r="HL37" s="154"/>
      <c r="HM37" s="154"/>
      <c r="HN37" s="154"/>
      <c r="HO37" s="154"/>
      <c r="HP37" s="154"/>
      <c r="HQ37" s="154"/>
      <c r="HR37" s="154"/>
      <c r="HS37" s="154"/>
      <c r="HT37" s="154"/>
      <c r="HU37" s="154"/>
      <c r="HV37" s="154"/>
      <c r="HW37" s="154"/>
      <c r="HX37" s="154"/>
      <c r="HY37" s="154"/>
      <c r="HZ37" s="154"/>
      <c r="IA37" s="154"/>
      <c r="IB37" s="154"/>
      <c r="IC37" s="154"/>
      <c r="ID37" s="154"/>
      <c r="IE37" s="154"/>
      <c r="IF37" s="154"/>
      <c r="IG37" s="154"/>
      <c r="IH37" s="154"/>
      <c r="II37" s="154"/>
      <c r="IJ37" s="154"/>
      <c r="IK37" s="154"/>
      <c r="IL37" s="154"/>
      <c r="IM37" s="154"/>
      <c r="IN37" s="154"/>
      <c r="IO37" s="154"/>
      <c r="IP37" s="154"/>
      <c r="IQ37" s="154"/>
      <c r="IR37" s="154"/>
      <c r="IS37" s="154"/>
      <c r="IT37" s="154"/>
    </row>
    <row r="38" spans="1:252" s="155" customFormat="1" ht="13.5">
      <c r="A38" s="164">
        <v>30</v>
      </c>
      <c r="B38" s="167" t="s">
        <v>134</v>
      </c>
      <c r="C38" s="166" t="s">
        <v>26</v>
      </c>
      <c r="D38" s="25">
        <v>15</v>
      </c>
      <c r="E38" s="25"/>
      <c r="F38" s="152"/>
      <c r="G38" s="152"/>
      <c r="H38" s="25"/>
      <c r="I38" s="152"/>
      <c r="J38" s="152"/>
      <c r="K38" s="152"/>
      <c r="L38" s="152"/>
      <c r="M38" s="152"/>
      <c r="N38" s="152"/>
      <c r="O38" s="152"/>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c r="ET38" s="154"/>
      <c r="EU38" s="154"/>
      <c r="EV38" s="154"/>
      <c r="EW38" s="154"/>
      <c r="EX38" s="154"/>
      <c r="EY38" s="154"/>
      <c r="EZ38" s="154"/>
      <c r="FA38" s="154"/>
      <c r="FB38" s="154"/>
      <c r="FC38" s="154"/>
      <c r="FD38" s="154"/>
      <c r="FE38" s="154"/>
      <c r="FF38" s="154"/>
      <c r="FG38" s="154"/>
      <c r="FH38" s="154"/>
      <c r="FI38" s="154"/>
      <c r="FJ38" s="154"/>
      <c r="FK38" s="154"/>
      <c r="FL38" s="154"/>
      <c r="FM38" s="154"/>
      <c r="FN38" s="154"/>
      <c r="FO38" s="154"/>
      <c r="FP38" s="154"/>
      <c r="FQ38" s="154"/>
      <c r="FR38" s="154"/>
      <c r="FS38" s="154"/>
      <c r="FT38" s="154"/>
      <c r="FU38" s="154"/>
      <c r="FV38" s="154"/>
      <c r="FW38" s="154"/>
      <c r="FX38" s="154"/>
      <c r="FY38" s="154"/>
      <c r="FZ38" s="154"/>
      <c r="GA38" s="154"/>
      <c r="GB38" s="154"/>
      <c r="GC38" s="154"/>
      <c r="GD38" s="154"/>
      <c r="GE38" s="154"/>
      <c r="GF38" s="154"/>
      <c r="GG38" s="154"/>
      <c r="GH38" s="154"/>
      <c r="GI38" s="154"/>
      <c r="GJ38" s="154"/>
      <c r="GK38" s="154"/>
      <c r="GL38" s="154"/>
      <c r="GM38" s="154"/>
      <c r="GN38" s="154"/>
      <c r="GO38" s="154"/>
      <c r="GP38" s="154"/>
      <c r="GQ38" s="154"/>
      <c r="GR38" s="154"/>
      <c r="GS38" s="154"/>
      <c r="GT38" s="154"/>
      <c r="GU38" s="154"/>
      <c r="GV38" s="154"/>
      <c r="GW38" s="154"/>
      <c r="GX38" s="154"/>
      <c r="GY38" s="154"/>
      <c r="GZ38" s="154"/>
      <c r="HA38" s="154"/>
      <c r="HB38" s="154"/>
      <c r="HC38" s="154"/>
      <c r="HD38" s="154"/>
      <c r="HE38" s="154"/>
      <c r="HF38" s="154"/>
      <c r="HG38" s="154"/>
      <c r="HH38" s="154"/>
      <c r="HI38" s="154"/>
      <c r="HJ38" s="154"/>
      <c r="HK38" s="154"/>
      <c r="HL38" s="154"/>
      <c r="HM38" s="154"/>
      <c r="HN38" s="154"/>
      <c r="HO38" s="154"/>
      <c r="HP38" s="154"/>
      <c r="HQ38" s="154"/>
      <c r="HR38" s="154"/>
      <c r="HS38" s="154"/>
      <c r="HT38" s="154"/>
      <c r="HU38" s="154"/>
      <c r="HV38" s="154"/>
      <c r="HW38" s="154"/>
      <c r="HX38" s="154"/>
      <c r="HY38" s="154"/>
      <c r="HZ38" s="154"/>
      <c r="IA38" s="154"/>
      <c r="IB38" s="154"/>
      <c r="IC38" s="154"/>
      <c r="ID38" s="154"/>
      <c r="IE38" s="154"/>
      <c r="IF38" s="154"/>
      <c r="IG38" s="154"/>
      <c r="IH38" s="154"/>
      <c r="II38" s="154"/>
      <c r="IJ38" s="154"/>
      <c r="IK38" s="154"/>
      <c r="IL38" s="154"/>
      <c r="IM38" s="154"/>
      <c r="IN38" s="154"/>
      <c r="IO38" s="154"/>
      <c r="IP38" s="154"/>
      <c r="IQ38" s="154"/>
      <c r="IR38" s="154"/>
    </row>
    <row r="39" spans="1:255" s="169" customFormat="1" ht="25.5">
      <c r="A39" s="164">
        <v>31</v>
      </c>
      <c r="B39" s="172" t="s">
        <v>242</v>
      </c>
      <c r="C39" s="166" t="s">
        <v>42</v>
      </c>
      <c r="D39" s="25">
        <f>ROUND(D38*0.03,1)</f>
        <v>0.5</v>
      </c>
      <c r="E39" s="152"/>
      <c r="F39" s="152"/>
      <c r="G39" s="152"/>
      <c r="H39" s="152"/>
      <c r="I39" s="152"/>
      <c r="J39" s="152"/>
      <c r="K39" s="152"/>
      <c r="L39" s="152"/>
      <c r="M39" s="152"/>
      <c r="N39" s="152"/>
      <c r="O39" s="152"/>
      <c r="P39" s="154"/>
      <c r="IO39" s="170"/>
      <c r="IP39" s="170"/>
      <c r="IQ39" s="170"/>
      <c r="IR39" s="170"/>
      <c r="IS39" s="170"/>
      <c r="IT39" s="170"/>
      <c r="IU39" s="170"/>
    </row>
    <row r="40" spans="1:255" s="169" customFormat="1" ht="14.25">
      <c r="A40" s="164">
        <v>32</v>
      </c>
      <c r="B40" s="192" t="s">
        <v>48</v>
      </c>
      <c r="C40" s="20"/>
      <c r="D40" s="24"/>
      <c r="E40" s="152"/>
      <c r="F40" s="152"/>
      <c r="G40" s="152"/>
      <c r="H40" s="152"/>
      <c r="I40" s="152"/>
      <c r="J40" s="152"/>
      <c r="K40" s="152"/>
      <c r="L40" s="152"/>
      <c r="M40" s="152"/>
      <c r="N40" s="152"/>
      <c r="O40" s="152"/>
      <c r="P40" s="154"/>
      <c r="IO40" s="170"/>
      <c r="IP40" s="170"/>
      <c r="IQ40" s="170"/>
      <c r="IR40" s="170"/>
      <c r="IS40" s="170"/>
      <c r="IT40" s="170"/>
      <c r="IU40" s="170"/>
    </row>
    <row r="41" spans="1:252" s="155" customFormat="1" ht="13.5">
      <c r="A41" s="164">
        <v>33</v>
      </c>
      <c r="B41" s="167" t="s">
        <v>135</v>
      </c>
      <c r="C41" s="166" t="s">
        <v>110</v>
      </c>
      <c r="D41" s="24">
        <f>D9</f>
        <v>53</v>
      </c>
      <c r="E41" s="25"/>
      <c r="F41" s="152"/>
      <c r="G41" s="152"/>
      <c r="H41" s="25"/>
      <c r="I41" s="152"/>
      <c r="J41" s="152"/>
      <c r="K41" s="152"/>
      <c r="L41" s="152"/>
      <c r="M41" s="152"/>
      <c r="N41" s="152"/>
      <c r="O41" s="152"/>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4"/>
      <c r="GK41" s="154"/>
      <c r="GL41" s="154"/>
      <c r="GM41" s="154"/>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4"/>
      <c r="IN41" s="154"/>
      <c r="IO41" s="154"/>
      <c r="IP41" s="154"/>
      <c r="IQ41" s="154"/>
      <c r="IR41" s="154"/>
    </row>
    <row r="42" spans="1:255" s="169" customFormat="1" ht="13.5">
      <c r="A42" s="164">
        <v>34</v>
      </c>
      <c r="B42" s="171" t="s">
        <v>136</v>
      </c>
      <c r="C42" s="20" t="s">
        <v>42</v>
      </c>
      <c r="D42" s="24">
        <f>ROUND(D41*0.2,2)</f>
        <v>10.6</v>
      </c>
      <c r="E42" s="152"/>
      <c r="F42" s="152"/>
      <c r="G42" s="152"/>
      <c r="H42" s="152"/>
      <c r="I42" s="152"/>
      <c r="J42" s="152"/>
      <c r="K42" s="152"/>
      <c r="L42" s="152"/>
      <c r="M42" s="152"/>
      <c r="N42" s="152"/>
      <c r="O42" s="152"/>
      <c r="P42" s="154"/>
      <c r="IO42" s="170"/>
      <c r="IP42" s="170"/>
      <c r="IQ42" s="170"/>
      <c r="IR42" s="170"/>
      <c r="IS42" s="170"/>
      <c r="IT42" s="170"/>
      <c r="IU42" s="170"/>
    </row>
    <row r="43" spans="1:254" s="155" customFormat="1" ht="27">
      <c r="A43" s="164">
        <v>35</v>
      </c>
      <c r="B43" s="167" t="s">
        <v>148</v>
      </c>
      <c r="C43" s="166" t="s">
        <v>110</v>
      </c>
      <c r="D43" s="24">
        <v>6</v>
      </c>
      <c r="E43" s="23"/>
      <c r="F43" s="152"/>
      <c r="G43" s="152"/>
      <c r="H43" s="21"/>
      <c r="I43" s="152"/>
      <c r="J43" s="152"/>
      <c r="K43" s="152"/>
      <c r="L43" s="152"/>
      <c r="M43" s="152"/>
      <c r="N43" s="152"/>
      <c r="O43" s="152"/>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54"/>
      <c r="IH43" s="154"/>
      <c r="II43" s="154"/>
      <c r="IJ43" s="154"/>
      <c r="IK43" s="154"/>
      <c r="IL43" s="154"/>
      <c r="IM43" s="154"/>
      <c r="IN43" s="154"/>
      <c r="IO43" s="154"/>
      <c r="IP43" s="154"/>
      <c r="IQ43" s="154"/>
      <c r="IR43" s="154"/>
      <c r="IS43" s="154"/>
      <c r="IT43" s="154"/>
    </row>
    <row r="44" spans="1:255" s="169" customFormat="1" ht="27">
      <c r="A44" s="164">
        <v>36</v>
      </c>
      <c r="B44" s="167" t="s">
        <v>137</v>
      </c>
      <c r="C44" s="166" t="s">
        <v>110</v>
      </c>
      <c r="D44" s="24">
        <f>D9</f>
        <v>53</v>
      </c>
      <c r="E44" s="152"/>
      <c r="F44" s="152"/>
      <c r="G44" s="152"/>
      <c r="H44" s="152"/>
      <c r="I44" s="152"/>
      <c r="J44" s="152"/>
      <c r="K44" s="152"/>
      <c r="L44" s="152"/>
      <c r="M44" s="152"/>
      <c r="N44" s="152"/>
      <c r="O44" s="152"/>
      <c r="P44" s="154"/>
      <c r="IO44" s="170"/>
      <c r="IP44" s="170"/>
      <c r="IQ44" s="170"/>
      <c r="IR44" s="170"/>
      <c r="IS44" s="170"/>
      <c r="IT44" s="170"/>
      <c r="IU44" s="170"/>
    </row>
    <row r="45" spans="1:254" s="155" customFormat="1" ht="38.25">
      <c r="A45" s="164">
        <v>37</v>
      </c>
      <c r="B45" s="172" t="s">
        <v>258</v>
      </c>
      <c r="C45" s="166" t="s">
        <v>110</v>
      </c>
      <c r="D45" s="24">
        <f>ROUND(D44*1.1,2)</f>
        <v>58.3</v>
      </c>
      <c r="E45" s="25"/>
      <c r="F45" s="152"/>
      <c r="G45" s="152"/>
      <c r="H45" s="152"/>
      <c r="I45" s="152"/>
      <c r="J45" s="152"/>
      <c r="K45" s="152"/>
      <c r="L45" s="152"/>
      <c r="M45" s="152"/>
      <c r="N45" s="152"/>
      <c r="O45" s="152"/>
      <c r="P45" s="154"/>
      <c r="Q45" s="154"/>
      <c r="R45" s="156"/>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c r="IK45" s="154"/>
      <c r="IL45" s="154"/>
      <c r="IM45" s="154"/>
      <c r="IN45" s="154"/>
      <c r="IO45" s="154"/>
      <c r="IP45" s="154"/>
      <c r="IQ45" s="154"/>
      <c r="IR45" s="154"/>
      <c r="IS45" s="154"/>
      <c r="IT45" s="154"/>
    </row>
    <row r="46" spans="1:255" s="169" customFormat="1" ht="54">
      <c r="A46" s="164">
        <v>38</v>
      </c>
      <c r="B46" s="173" t="s">
        <v>138</v>
      </c>
      <c r="C46" s="166" t="s">
        <v>26</v>
      </c>
      <c r="D46" s="25">
        <v>36</v>
      </c>
      <c r="E46" s="152"/>
      <c r="F46" s="152"/>
      <c r="G46" s="152"/>
      <c r="H46" s="152"/>
      <c r="I46" s="152"/>
      <c r="J46" s="152"/>
      <c r="K46" s="152"/>
      <c r="L46" s="152"/>
      <c r="M46" s="152"/>
      <c r="N46" s="152"/>
      <c r="O46" s="152"/>
      <c r="P46" s="154"/>
      <c r="IO46" s="170"/>
      <c r="IP46" s="170"/>
      <c r="IQ46" s="170"/>
      <c r="IR46" s="170"/>
      <c r="IS46" s="170"/>
      <c r="IT46" s="170"/>
      <c r="IU46" s="170"/>
    </row>
    <row r="47" spans="1:255" s="169" customFormat="1" ht="14.25">
      <c r="A47" s="164">
        <v>39</v>
      </c>
      <c r="B47" s="190" t="s">
        <v>56</v>
      </c>
      <c r="C47" s="20"/>
      <c r="D47" s="24"/>
      <c r="E47" s="152"/>
      <c r="F47" s="152"/>
      <c r="G47" s="152"/>
      <c r="H47" s="152"/>
      <c r="I47" s="152"/>
      <c r="J47" s="152"/>
      <c r="K47" s="152"/>
      <c r="L47" s="152"/>
      <c r="M47" s="152"/>
      <c r="N47" s="152"/>
      <c r="O47" s="152"/>
      <c r="P47" s="154"/>
      <c r="IO47" s="170"/>
      <c r="IP47" s="170"/>
      <c r="IQ47" s="170"/>
      <c r="IR47" s="170"/>
      <c r="IS47" s="170"/>
      <c r="IT47" s="170"/>
      <c r="IU47" s="170"/>
    </row>
    <row r="48" spans="1:252" s="155" customFormat="1" ht="40.5">
      <c r="A48" s="164">
        <v>40</v>
      </c>
      <c r="B48" s="167" t="s">
        <v>139</v>
      </c>
      <c r="C48" s="166" t="s">
        <v>110</v>
      </c>
      <c r="D48" s="25">
        <v>3.2</v>
      </c>
      <c r="E48" s="25"/>
      <c r="F48" s="152"/>
      <c r="G48" s="152"/>
      <c r="H48" s="25"/>
      <c r="I48" s="152"/>
      <c r="J48" s="152"/>
      <c r="K48" s="152"/>
      <c r="L48" s="152"/>
      <c r="M48" s="152"/>
      <c r="N48" s="152"/>
      <c r="O48" s="152"/>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4"/>
      <c r="EN48" s="154"/>
      <c r="EO48" s="154"/>
      <c r="EP48" s="154"/>
      <c r="EQ48" s="154"/>
      <c r="ER48" s="154"/>
      <c r="ES48" s="154"/>
      <c r="ET48" s="154"/>
      <c r="EU48" s="154"/>
      <c r="EV48" s="154"/>
      <c r="EW48" s="154"/>
      <c r="EX48" s="154"/>
      <c r="EY48" s="154"/>
      <c r="EZ48" s="154"/>
      <c r="FA48" s="154"/>
      <c r="FB48" s="154"/>
      <c r="FC48" s="154"/>
      <c r="FD48" s="154"/>
      <c r="FE48" s="154"/>
      <c r="FF48" s="154"/>
      <c r="FG48" s="154"/>
      <c r="FH48" s="154"/>
      <c r="FI48" s="154"/>
      <c r="FJ48" s="154"/>
      <c r="FK48" s="154"/>
      <c r="FL48" s="154"/>
      <c r="FM48" s="154"/>
      <c r="FN48" s="154"/>
      <c r="FO48" s="154"/>
      <c r="FP48" s="154"/>
      <c r="FQ48" s="154"/>
      <c r="FR48" s="154"/>
      <c r="FS48" s="154"/>
      <c r="FT48" s="154"/>
      <c r="FU48" s="154"/>
      <c r="FV48" s="154"/>
      <c r="FW48" s="154"/>
      <c r="FX48" s="154"/>
      <c r="FY48" s="154"/>
      <c r="FZ48" s="154"/>
      <c r="GA48" s="154"/>
      <c r="GB48" s="154"/>
      <c r="GC48" s="154"/>
      <c r="GD48" s="154"/>
      <c r="GE48" s="154"/>
      <c r="GF48" s="154"/>
      <c r="GG48" s="154"/>
      <c r="GH48" s="154"/>
      <c r="GI48" s="154"/>
      <c r="GJ48" s="154"/>
      <c r="GK48" s="154"/>
      <c r="GL48" s="154"/>
      <c r="GM48" s="154"/>
      <c r="GN48" s="154"/>
      <c r="GO48" s="154"/>
      <c r="GP48" s="154"/>
      <c r="GQ48" s="154"/>
      <c r="GR48" s="154"/>
      <c r="GS48" s="154"/>
      <c r="GT48" s="154"/>
      <c r="GU48" s="154"/>
      <c r="GV48" s="154"/>
      <c r="GW48" s="154"/>
      <c r="GX48" s="154"/>
      <c r="GY48" s="154"/>
      <c r="GZ48" s="154"/>
      <c r="HA48" s="154"/>
      <c r="HB48" s="154"/>
      <c r="HC48" s="154"/>
      <c r="HD48" s="154"/>
      <c r="HE48" s="154"/>
      <c r="HF48" s="154"/>
      <c r="HG48" s="154"/>
      <c r="HH48" s="154"/>
      <c r="HI48" s="154"/>
      <c r="HJ48" s="154"/>
      <c r="HK48" s="154"/>
      <c r="HL48" s="154"/>
      <c r="HM48" s="154"/>
      <c r="HN48" s="154"/>
      <c r="HO48" s="154"/>
      <c r="HP48" s="154"/>
      <c r="HQ48" s="154"/>
      <c r="HR48" s="154"/>
      <c r="HS48" s="154"/>
      <c r="HT48" s="154"/>
      <c r="HU48" s="154"/>
      <c r="HV48" s="154"/>
      <c r="HW48" s="154"/>
      <c r="HX48" s="154"/>
      <c r="HY48" s="154"/>
      <c r="HZ48" s="154"/>
      <c r="IA48" s="154"/>
      <c r="IB48" s="154"/>
      <c r="IC48" s="154"/>
      <c r="ID48" s="154"/>
      <c r="IE48" s="154"/>
      <c r="IF48" s="154"/>
      <c r="IG48" s="154"/>
      <c r="IH48" s="154"/>
      <c r="II48" s="154"/>
      <c r="IJ48" s="154"/>
      <c r="IK48" s="154"/>
      <c r="IL48" s="154"/>
      <c r="IM48" s="154"/>
      <c r="IN48" s="154"/>
      <c r="IO48" s="154"/>
      <c r="IP48" s="154"/>
      <c r="IQ48" s="154"/>
      <c r="IR48" s="154"/>
    </row>
    <row r="49" spans="1:255" s="169" customFormat="1" ht="25.5">
      <c r="A49" s="164">
        <v>41</v>
      </c>
      <c r="B49" s="172" t="s">
        <v>225</v>
      </c>
      <c r="C49" s="20" t="s">
        <v>43</v>
      </c>
      <c r="D49" s="24">
        <f>ROUND(D48*0.5,2)</f>
        <v>1.6</v>
      </c>
      <c r="E49" s="152"/>
      <c r="F49" s="152"/>
      <c r="G49" s="152"/>
      <c r="H49" s="152"/>
      <c r="I49" s="152"/>
      <c r="J49" s="152"/>
      <c r="K49" s="152"/>
      <c r="L49" s="152"/>
      <c r="M49" s="152"/>
      <c r="N49" s="152"/>
      <c r="O49" s="152"/>
      <c r="P49" s="154"/>
      <c r="IO49" s="170"/>
      <c r="IP49" s="170"/>
      <c r="IQ49" s="170"/>
      <c r="IR49" s="170"/>
      <c r="IS49" s="170"/>
      <c r="IT49" s="170"/>
      <c r="IU49" s="170"/>
    </row>
    <row r="50" spans="1:255" s="169" customFormat="1" ht="25.5">
      <c r="A50" s="164">
        <v>42</v>
      </c>
      <c r="B50" s="172" t="s">
        <v>226</v>
      </c>
      <c r="C50" s="20" t="s">
        <v>42</v>
      </c>
      <c r="D50" s="24">
        <f>ROUND(D48*0.2,2)</f>
        <v>0.64</v>
      </c>
      <c r="E50" s="152"/>
      <c r="F50" s="152"/>
      <c r="G50" s="152"/>
      <c r="H50" s="152"/>
      <c r="I50" s="152"/>
      <c r="J50" s="152"/>
      <c r="K50" s="152"/>
      <c r="L50" s="152"/>
      <c r="M50" s="152"/>
      <c r="N50" s="152"/>
      <c r="O50" s="152"/>
      <c r="P50" s="154"/>
      <c r="IO50" s="170"/>
      <c r="IP50" s="170"/>
      <c r="IQ50" s="170"/>
      <c r="IR50" s="170"/>
      <c r="IS50" s="170"/>
      <c r="IT50" s="170"/>
      <c r="IU50" s="170"/>
    </row>
    <row r="51" spans="1:254" s="155" customFormat="1" ht="13.5">
      <c r="A51" s="164">
        <v>43</v>
      </c>
      <c r="B51" s="172" t="s">
        <v>227</v>
      </c>
      <c r="C51" s="166" t="s">
        <v>110</v>
      </c>
      <c r="D51" s="24">
        <f>ROUND(D48*0.03,2)</f>
        <v>0.1</v>
      </c>
      <c r="E51" s="25"/>
      <c r="F51" s="152"/>
      <c r="G51" s="152"/>
      <c r="H51" s="25"/>
      <c r="I51" s="152"/>
      <c r="J51" s="152"/>
      <c r="K51" s="152"/>
      <c r="L51" s="152"/>
      <c r="M51" s="152"/>
      <c r="N51" s="152"/>
      <c r="O51" s="152"/>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c r="FY51" s="154"/>
      <c r="FZ51" s="154"/>
      <c r="GA51" s="154"/>
      <c r="GB51" s="154"/>
      <c r="GC51" s="154"/>
      <c r="GD51" s="154"/>
      <c r="GE51" s="154"/>
      <c r="GF51" s="154"/>
      <c r="GG51" s="154"/>
      <c r="GH51" s="154"/>
      <c r="GI51" s="154"/>
      <c r="GJ51" s="154"/>
      <c r="GK51" s="154"/>
      <c r="GL51" s="154"/>
      <c r="GM51" s="154"/>
      <c r="GN51" s="154"/>
      <c r="GO51" s="154"/>
      <c r="GP51" s="154"/>
      <c r="GQ51" s="154"/>
      <c r="GR51" s="154"/>
      <c r="GS51" s="154"/>
      <c r="GT51" s="154"/>
      <c r="GU51" s="154"/>
      <c r="GV51" s="154"/>
      <c r="GW51" s="154"/>
      <c r="GX51" s="154"/>
      <c r="GY51" s="154"/>
      <c r="GZ51" s="154"/>
      <c r="HA51" s="154"/>
      <c r="HB51" s="154"/>
      <c r="HC51" s="154"/>
      <c r="HD51" s="154"/>
      <c r="HE51" s="154"/>
      <c r="HF51" s="154"/>
      <c r="HG51" s="154"/>
      <c r="HH51" s="154"/>
      <c r="HI51" s="154"/>
      <c r="HJ51" s="154"/>
      <c r="HK51" s="154"/>
      <c r="HL51" s="154"/>
      <c r="HM51" s="154"/>
      <c r="HN51" s="154"/>
      <c r="HO51" s="154"/>
      <c r="HP51" s="154"/>
      <c r="HQ51" s="154"/>
      <c r="HR51" s="154"/>
      <c r="HS51" s="154"/>
      <c r="HT51" s="154"/>
      <c r="HU51" s="154"/>
      <c r="HV51" s="154"/>
      <c r="HW51" s="154"/>
      <c r="HX51" s="154"/>
      <c r="HY51" s="154"/>
      <c r="HZ51" s="154"/>
      <c r="IA51" s="154"/>
      <c r="IB51" s="154"/>
      <c r="IC51" s="154"/>
      <c r="ID51" s="154"/>
      <c r="IE51" s="154"/>
      <c r="IF51" s="154"/>
      <c r="IG51" s="154"/>
      <c r="IH51" s="154"/>
      <c r="II51" s="154"/>
      <c r="IJ51" s="154"/>
      <c r="IK51" s="154"/>
      <c r="IL51" s="154"/>
      <c r="IM51" s="154"/>
      <c r="IN51" s="154"/>
      <c r="IO51" s="154"/>
      <c r="IP51" s="154"/>
      <c r="IQ51" s="154"/>
      <c r="IR51" s="154"/>
      <c r="IS51" s="154"/>
      <c r="IT51" s="154"/>
    </row>
    <row r="52" spans="1:16" s="175" customFormat="1" ht="15" customHeight="1">
      <c r="A52" s="164">
        <v>44</v>
      </c>
      <c r="B52" s="192" t="s">
        <v>84</v>
      </c>
      <c r="C52" s="45"/>
      <c r="D52" s="22"/>
      <c r="E52" s="46"/>
      <c r="F52" s="152"/>
      <c r="G52" s="152"/>
      <c r="H52" s="46"/>
      <c r="I52" s="152"/>
      <c r="J52" s="152"/>
      <c r="K52" s="152"/>
      <c r="L52" s="152"/>
      <c r="M52" s="152"/>
      <c r="N52" s="152"/>
      <c r="O52" s="152"/>
      <c r="P52" s="154"/>
    </row>
    <row r="53" spans="1:254" s="155" customFormat="1" ht="40.5">
      <c r="A53" s="164">
        <v>45</v>
      </c>
      <c r="B53" s="167" t="s">
        <v>149</v>
      </c>
      <c r="C53" s="166" t="s">
        <v>26</v>
      </c>
      <c r="D53" s="25">
        <v>156</v>
      </c>
      <c r="E53" s="20"/>
      <c r="F53" s="152"/>
      <c r="G53" s="152"/>
      <c r="H53" s="24"/>
      <c r="I53" s="152"/>
      <c r="J53" s="152"/>
      <c r="K53" s="152"/>
      <c r="L53" s="152"/>
      <c r="M53" s="152"/>
      <c r="N53" s="152"/>
      <c r="O53" s="152"/>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4"/>
      <c r="EN53" s="154"/>
      <c r="EO53" s="154"/>
      <c r="EP53" s="154"/>
      <c r="EQ53" s="154"/>
      <c r="ER53" s="154"/>
      <c r="ES53" s="154"/>
      <c r="ET53" s="154"/>
      <c r="EU53" s="154"/>
      <c r="EV53" s="154"/>
      <c r="EW53" s="154"/>
      <c r="EX53" s="154"/>
      <c r="EY53" s="154"/>
      <c r="EZ53" s="154"/>
      <c r="FA53" s="154"/>
      <c r="FB53" s="154"/>
      <c r="FC53" s="154"/>
      <c r="FD53" s="154"/>
      <c r="FE53" s="154"/>
      <c r="FF53" s="154"/>
      <c r="FG53" s="154"/>
      <c r="FH53" s="154"/>
      <c r="FI53" s="154"/>
      <c r="FJ53" s="154"/>
      <c r="FK53" s="154"/>
      <c r="FL53" s="154"/>
      <c r="FM53" s="154"/>
      <c r="FN53" s="154"/>
      <c r="FO53" s="154"/>
      <c r="FP53" s="154"/>
      <c r="FQ53" s="154"/>
      <c r="FR53" s="154"/>
      <c r="FS53" s="154"/>
      <c r="FT53" s="154"/>
      <c r="FU53" s="154"/>
      <c r="FV53" s="154"/>
      <c r="FW53" s="154"/>
      <c r="FX53" s="154"/>
      <c r="FY53" s="154"/>
      <c r="FZ53" s="154"/>
      <c r="GA53" s="154"/>
      <c r="GB53" s="154"/>
      <c r="GC53" s="154"/>
      <c r="GD53" s="154"/>
      <c r="GE53" s="154"/>
      <c r="GF53" s="154"/>
      <c r="GG53" s="154"/>
      <c r="GH53" s="154"/>
      <c r="GI53" s="154"/>
      <c r="GJ53" s="154"/>
      <c r="GK53" s="154"/>
      <c r="GL53" s="154"/>
      <c r="GM53" s="154"/>
      <c r="GN53" s="154"/>
      <c r="GO53" s="154"/>
      <c r="GP53" s="154"/>
      <c r="GQ53" s="154"/>
      <c r="GR53" s="154"/>
      <c r="GS53" s="154"/>
      <c r="GT53" s="154"/>
      <c r="GU53" s="154"/>
      <c r="GV53" s="154"/>
      <c r="GW53" s="154"/>
      <c r="GX53" s="154"/>
      <c r="GY53" s="154"/>
      <c r="GZ53" s="154"/>
      <c r="HA53" s="154"/>
      <c r="HB53" s="154"/>
      <c r="HC53" s="154"/>
      <c r="HD53" s="154"/>
      <c r="HE53" s="154"/>
      <c r="HF53" s="154"/>
      <c r="HG53" s="154"/>
      <c r="HH53" s="154"/>
      <c r="HI53" s="154"/>
      <c r="HJ53" s="154"/>
      <c r="HK53" s="154"/>
      <c r="HL53" s="154"/>
      <c r="HM53" s="154"/>
      <c r="HN53" s="154"/>
      <c r="HO53" s="154"/>
      <c r="HP53" s="154"/>
      <c r="HQ53" s="154"/>
      <c r="HR53" s="154"/>
      <c r="HS53" s="154"/>
      <c r="HT53" s="154"/>
      <c r="HU53" s="154"/>
      <c r="HV53" s="154"/>
      <c r="HW53" s="154"/>
      <c r="HX53" s="154"/>
      <c r="HY53" s="154"/>
      <c r="HZ53" s="154"/>
      <c r="IA53" s="154"/>
      <c r="IB53" s="154"/>
      <c r="IC53" s="154"/>
      <c r="ID53" s="154"/>
      <c r="IE53" s="154"/>
      <c r="IF53" s="154"/>
      <c r="IG53" s="154"/>
      <c r="IH53" s="154"/>
      <c r="II53" s="154"/>
      <c r="IJ53" s="154"/>
      <c r="IK53" s="154"/>
      <c r="IL53" s="154"/>
      <c r="IM53" s="154"/>
      <c r="IN53" s="154"/>
      <c r="IO53" s="154"/>
      <c r="IP53" s="154"/>
      <c r="IQ53" s="154"/>
      <c r="IR53" s="154"/>
      <c r="IS53" s="154"/>
      <c r="IT53" s="154"/>
    </row>
    <row r="54" spans="1:16" s="175" customFormat="1" ht="30" customHeight="1">
      <c r="A54" s="164">
        <v>46</v>
      </c>
      <c r="B54" s="176" t="s">
        <v>144</v>
      </c>
      <c r="C54" s="166" t="s">
        <v>26</v>
      </c>
      <c r="D54" s="25">
        <f>ROUND(D53*1.1,0)</f>
        <v>172</v>
      </c>
      <c r="E54" s="20"/>
      <c r="F54" s="152"/>
      <c r="G54" s="152"/>
      <c r="H54" s="21"/>
      <c r="I54" s="152"/>
      <c r="J54" s="152"/>
      <c r="K54" s="152"/>
      <c r="L54" s="152"/>
      <c r="M54" s="152"/>
      <c r="N54" s="152"/>
      <c r="O54" s="152"/>
      <c r="P54" s="154"/>
    </row>
    <row r="55" spans="1:254" s="155" customFormat="1" ht="40.5">
      <c r="A55" s="164">
        <v>47</v>
      </c>
      <c r="B55" s="173" t="s">
        <v>150</v>
      </c>
      <c r="C55" s="166" t="s">
        <v>39</v>
      </c>
      <c r="D55" s="25">
        <v>5</v>
      </c>
      <c r="E55" s="23"/>
      <c r="F55" s="152"/>
      <c r="G55" s="152"/>
      <c r="H55" s="21"/>
      <c r="I55" s="152"/>
      <c r="J55" s="152"/>
      <c r="K55" s="152"/>
      <c r="L55" s="152"/>
      <c r="M55" s="152"/>
      <c r="N55" s="152"/>
      <c r="O55" s="152"/>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4"/>
      <c r="EN55" s="154"/>
      <c r="EO55" s="154"/>
      <c r="EP55" s="154"/>
      <c r="EQ55" s="154"/>
      <c r="ER55" s="154"/>
      <c r="ES55" s="154"/>
      <c r="ET55" s="154"/>
      <c r="EU55" s="154"/>
      <c r="EV55" s="154"/>
      <c r="EW55" s="154"/>
      <c r="EX55" s="154"/>
      <c r="EY55" s="154"/>
      <c r="EZ55" s="154"/>
      <c r="FA55" s="154"/>
      <c r="FB55" s="154"/>
      <c r="FC55" s="154"/>
      <c r="FD55" s="154"/>
      <c r="FE55" s="154"/>
      <c r="FF55" s="154"/>
      <c r="FG55" s="154"/>
      <c r="FH55" s="154"/>
      <c r="FI55" s="154"/>
      <c r="FJ55" s="154"/>
      <c r="FK55" s="154"/>
      <c r="FL55" s="154"/>
      <c r="FM55" s="154"/>
      <c r="FN55" s="154"/>
      <c r="FO55" s="154"/>
      <c r="FP55" s="154"/>
      <c r="FQ55" s="154"/>
      <c r="FR55" s="154"/>
      <c r="FS55" s="154"/>
      <c r="FT55" s="154"/>
      <c r="FU55" s="154"/>
      <c r="FV55" s="154"/>
      <c r="FW55" s="154"/>
      <c r="FX55" s="154"/>
      <c r="FY55" s="154"/>
      <c r="FZ55" s="154"/>
      <c r="GA55" s="154"/>
      <c r="GB55" s="154"/>
      <c r="GC55" s="154"/>
      <c r="GD55" s="154"/>
      <c r="GE55" s="154"/>
      <c r="GF55" s="154"/>
      <c r="GG55" s="154"/>
      <c r="GH55" s="154"/>
      <c r="GI55" s="154"/>
      <c r="GJ55" s="154"/>
      <c r="GK55" s="154"/>
      <c r="GL55" s="154"/>
      <c r="GM55" s="154"/>
      <c r="GN55" s="154"/>
      <c r="GO55" s="154"/>
      <c r="GP55" s="154"/>
      <c r="GQ55" s="154"/>
      <c r="GR55" s="154"/>
      <c r="GS55" s="154"/>
      <c r="GT55" s="154"/>
      <c r="GU55" s="154"/>
      <c r="GV55" s="154"/>
      <c r="GW55" s="154"/>
      <c r="GX55" s="154"/>
      <c r="GY55" s="154"/>
      <c r="GZ55" s="154"/>
      <c r="HA55" s="154"/>
      <c r="HB55" s="154"/>
      <c r="HC55" s="154"/>
      <c r="HD55" s="154"/>
      <c r="HE55" s="154"/>
      <c r="HF55" s="154"/>
      <c r="HG55" s="154"/>
      <c r="HH55" s="154"/>
      <c r="HI55" s="154"/>
      <c r="HJ55" s="154"/>
      <c r="HK55" s="154"/>
      <c r="HL55" s="154"/>
      <c r="HM55" s="154"/>
      <c r="HN55" s="154"/>
      <c r="HO55" s="154"/>
      <c r="HP55" s="154"/>
      <c r="HQ55" s="154"/>
      <c r="HR55" s="154"/>
      <c r="HS55" s="154"/>
      <c r="HT55" s="154"/>
      <c r="HU55" s="154"/>
      <c r="HV55" s="154"/>
      <c r="HW55" s="154"/>
      <c r="HX55" s="154"/>
      <c r="HY55" s="154"/>
      <c r="HZ55" s="154"/>
      <c r="IA55" s="154"/>
      <c r="IB55" s="154"/>
      <c r="IC55" s="154"/>
      <c r="ID55" s="154"/>
      <c r="IE55" s="154"/>
      <c r="IF55" s="154"/>
      <c r="IG55" s="154"/>
      <c r="IH55" s="154"/>
      <c r="II55" s="154"/>
      <c r="IJ55" s="154"/>
      <c r="IK55" s="154"/>
      <c r="IL55" s="154"/>
      <c r="IM55" s="154"/>
      <c r="IN55" s="154"/>
      <c r="IO55" s="154"/>
      <c r="IP55" s="154"/>
      <c r="IQ55" s="154"/>
      <c r="IR55" s="154"/>
      <c r="IS55" s="154"/>
      <c r="IT55" s="154"/>
    </row>
    <row r="56" spans="1:254" s="155" customFormat="1" ht="27">
      <c r="A56" s="164">
        <v>48</v>
      </c>
      <c r="B56" s="167" t="s">
        <v>151</v>
      </c>
      <c r="C56" s="166" t="s">
        <v>26</v>
      </c>
      <c r="D56" s="25">
        <v>134</v>
      </c>
      <c r="E56" s="20"/>
      <c r="F56" s="152"/>
      <c r="G56" s="152"/>
      <c r="H56" s="24"/>
      <c r="I56" s="152"/>
      <c r="J56" s="152"/>
      <c r="K56" s="152"/>
      <c r="L56" s="152"/>
      <c r="M56" s="152"/>
      <c r="N56" s="152"/>
      <c r="O56" s="152"/>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c r="IK56" s="154"/>
      <c r="IL56" s="154"/>
      <c r="IM56" s="154"/>
      <c r="IN56" s="154"/>
      <c r="IO56" s="154"/>
      <c r="IP56" s="154"/>
      <c r="IQ56" s="154"/>
      <c r="IR56" s="154"/>
      <c r="IS56" s="154"/>
      <c r="IT56" s="154"/>
    </row>
    <row r="57" spans="1:254" s="155" customFormat="1" ht="54">
      <c r="A57" s="164">
        <v>49</v>
      </c>
      <c r="B57" s="167" t="s">
        <v>152</v>
      </c>
      <c r="C57" s="166" t="s">
        <v>26</v>
      </c>
      <c r="D57" s="25">
        <v>25</v>
      </c>
      <c r="E57" s="20"/>
      <c r="F57" s="152"/>
      <c r="G57" s="152"/>
      <c r="H57" s="24"/>
      <c r="I57" s="152"/>
      <c r="J57" s="152"/>
      <c r="K57" s="152"/>
      <c r="L57" s="152"/>
      <c r="M57" s="152"/>
      <c r="N57" s="152"/>
      <c r="O57" s="152"/>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4"/>
      <c r="EN57" s="154"/>
      <c r="EO57" s="154"/>
      <c r="EP57" s="154"/>
      <c r="EQ57" s="154"/>
      <c r="ER57" s="154"/>
      <c r="ES57" s="154"/>
      <c r="ET57" s="154"/>
      <c r="EU57" s="154"/>
      <c r="EV57" s="154"/>
      <c r="EW57" s="154"/>
      <c r="EX57" s="154"/>
      <c r="EY57" s="154"/>
      <c r="EZ57" s="154"/>
      <c r="FA57" s="154"/>
      <c r="FB57" s="154"/>
      <c r="FC57" s="154"/>
      <c r="FD57" s="154"/>
      <c r="FE57" s="154"/>
      <c r="FF57" s="154"/>
      <c r="FG57" s="154"/>
      <c r="FH57" s="154"/>
      <c r="FI57" s="154"/>
      <c r="FJ57" s="154"/>
      <c r="FK57" s="154"/>
      <c r="FL57" s="154"/>
      <c r="FM57" s="154"/>
      <c r="FN57" s="154"/>
      <c r="FO57" s="154"/>
      <c r="FP57" s="154"/>
      <c r="FQ57" s="154"/>
      <c r="FR57" s="154"/>
      <c r="FS57" s="154"/>
      <c r="FT57" s="154"/>
      <c r="FU57" s="154"/>
      <c r="FV57" s="154"/>
      <c r="FW57" s="154"/>
      <c r="FX57" s="154"/>
      <c r="FY57" s="154"/>
      <c r="FZ57" s="154"/>
      <c r="GA57" s="154"/>
      <c r="GB57" s="154"/>
      <c r="GC57" s="154"/>
      <c r="GD57" s="154"/>
      <c r="GE57" s="154"/>
      <c r="GF57" s="154"/>
      <c r="GG57" s="154"/>
      <c r="GH57" s="154"/>
      <c r="GI57" s="154"/>
      <c r="GJ57" s="154"/>
      <c r="GK57" s="154"/>
      <c r="GL57" s="154"/>
      <c r="GM57" s="154"/>
      <c r="GN57" s="154"/>
      <c r="GO57" s="154"/>
      <c r="GP57" s="154"/>
      <c r="GQ57" s="154"/>
      <c r="GR57" s="154"/>
      <c r="GS57" s="154"/>
      <c r="GT57" s="154"/>
      <c r="GU57" s="154"/>
      <c r="GV57" s="154"/>
      <c r="GW57" s="154"/>
      <c r="GX57" s="154"/>
      <c r="GY57" s="154"/>
      <c r="GZ57" s="154"/>
      <c r="HA57" s="154"/>
      <c r="HB57" s="154"/>
      <c r="HC57" s="154"/>
      <c r="HD57" s="154"/>
      <c r="HE57" s="154"/>
      <c r="HF57" s="154"/>
      <c r="HG57" s="154"/>
      <c r="HH57" s="154"/>
      <c r="HI57" s="154"/>
      <c r="HJ57" s="154"/>
      <c r="HK57" s="154"/>
      <c r="HL57" s="154"/>
      <c r="HM57" s="154"/>
      <c r="HN57" s="154"/>
      <c r="HO57" s="154"/>
      <c r="HP57" s="154"/>
      <c r="HQ57" s="154"/>
      <c r="HR57" s="154"/>
      <c r="HS57" s="154"/>
      <c r="HT57" s="154"/>
      <c r="HU57" s="154"/>
      <c r="HV57" s="154"/>
      <c r="HW57" s="154"/>
      <c r="HX57" s="154"/>
      <c r="HY57" s="154"/>
      <c r="HZ57" s="154"/>
      <c r="IA57" s="154"/>
      <c r="IB57" s="154"/>
      <c r="IC57" s="154"/>
      <c r="ID57" s="154"/>
      <c r="IE57" s="154"/>
      <c r="IF57" s="154"/>
      <c r="IG57" s="154"/>
      <c r="IH57" s="154"/>
      <c r="II57" s="154"/>
      <c r="IJ57" s="154"/>
      <c r="IK57" s="154"/>
      <c r="IL57" s="154"/>
      <c r="IM57" s="154"/>
      <c r="IN57" s="154"/>
      <c r="IO57" s="154"/>
      <c r="IP57" s="154"/>
      <c r="IQ57" s="154"/>
      <c r="IR57" s="154"/>
      <c r="IS57" s="154"/>
      <c r="IT57" s="154"/>
    </row>
    <row r="58" spans="1:254" s="155" customFormat="1" ht="40.5">
      <c r="A58" s="164">
        <v>50</v>
      </c>
      <c r="B58" s="167" t="s">
        <v>153</v>
      </c>
      <c r="C58" s="166" t="s">
        <v>39</v>
      </c>
      <c r="D58" s="25">
        <v>1</v>
      </c>
      <c r="E58" s="23"/>
      <c r="F58" s="152"/>
      <c r="G58" s="152"/>
      <c r="H58" s="21"/>
      <c r="I58" s="152"/>
      <c r="J58" s="152"/>
      <c r="K58" s="152"/>
      <c r="L58" s="152"/>
      <c r="M58" s="152"/>
      <c r="N58" s="152"/>
      <c r="O58" s="152"/>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c r="CO58" s="154"/>
      <c r="CP58" s="154"/>
      <c r="CQ58" s="154"/>
      <c r="CR58" s="154"/>
      <c r="CS58" s="154"/>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54"/>
      <c r="EK58" s="154"/>
      <c r="EL58" s="154"/>
      <c r="EM58" s="154"/>
      <c r="EN58" s="154"/>
      <c r="EO58" s="154"/>
      <c r="EP58" s="154"/>
      <c r="EQ58" s="154"/>
      <c r="ER58" s="154"/>
      <c r="ES58" s="154"/>
      <c r="ET58" s="154"/>
      <c r="EU58" s="154"/>
      <c r="EV58" s="154"/>
      <c r="EW58" s="154"/>
      <c r="EX58" s="154"/>
      <c r="EY58" s="154"/>
      <c r="EZ58" s="154"/>
      <c r="FA58" s="154"/>
      <c r="FB58" s="154"/>
      <c r="FC58" s="154"/>
      <c r="FD58" s="154"/>
      <c r="FE58" s="154"/>
      <c r="FF58" s="154"/>
      <c r="FG58" s="154"/>
      <c r="FH58" s="154"/>
      <c r="FI58" s="154"/>
      <c r="FJ58" s="154"/>
      <c r="FK58" s="154"/>
      <c r="FL58" s="154"/>
      <c r="FM58" s="154"/>
      <c r="FN58" s="154"/>
      <c r="FO58" s="154"/>
      <c r="FP58" s="154"/>
      <c r="FQ58" s="154"/>
      <c r="FR58" s="154"/>
      <c r="FS58" s="154"/>
      <c r="FT58" s="154"/>
      <c r="FU58" s="154"/>
      <c r="FV58" s="154"/>
      <c r="FW58" s="154"/>
      <c r="FX58" s="154"/>
      <c r="FY58" s="154"/>
      <c r="FZ58" s="154"/>
      <c r="GA58" s="154"/>
      <c r="GB58" s="154"/>
      <c r="GC58" s="154"/>
      <c r="GD58" s="154"/>
      <c r="GE58" s="154"/>
      <c r="GF58" s="154"/>
      <c r="GG58" s="154"/>
      <c r="GH58" s="154"/>
      <c r="GI58" s="154"/>
      <c r="GJ58" s="154"/>
      <c r="GK58" s="154"/>
      <c r="GL58" s="154"/>
      <c r="GM58" s="154"/>
      <c r="GN58" s="154"/>
      <c r="GO58" s="154"/>
      <c r="GP58" s="154"/>
      <c r="GQ58" s="154"/>
      <c r="GR58" s="154"/>
      <c r="GS58" s="154"/>
      <c r="GT58" s="154"/>
      <c r="GU58" s="154"/>
      <c r="GV58" s="154"/>
      <c r="GW58" s="154"/>
      <c r="GX58" s="154"/>
      <c r="GY58" s="154"/>
      <c r="GZ58" s="154"/>
      <c r="HA58" s="154"/>
      <c r="HB58" s="154"/>
      <c r="HC58" s="154"/>
      <c r="HD58" s="154"/>
      <c r="HE58" s="154"/>
      <c r="HF58" s="154"/>
      <c r="HG58" s="154"/>
      <c r="HH58" s="154"/>
      <c r="HI58" s="154"/>
      <c r="HJ58" s="154"/>
      <c r="HK58" s="154"/>
      <c r="HL58" s="154"/>
      <c r="HM58" s="154"/>
      <c r="HN58" s="154"/>
      <c r="HO58" s="154"/>
      <c r="HP58" s="154"/>
      <c r="HQ58" s="154"/>
      <c r="HR58" s="154"/>
      <c r="HS58" s="154"/>
      <c r="HT58" s="154"/>
      <c r="HU58" s="154"/>
      <c r="HV58" s="154"/>
      <c r="HW58" s="154"/>
      <c r="HX58" s="154"/>
      <c r="HY58" s="154"/>
      <c r="HZ58" s="154"/>
      <c r="IA58" s="154"/>
      <c r="IB58" s="154"/>
      <c r="IC58" s="154"/>
      <c r="ID58" s="154"/>
      <c r="IE58" s="154"/>
      <c r="IF58" s="154"/>
      <c r="IG58" s="154"/>
      <c r="IH58" s="154"/>
      <c r="II58" s="154"/>
      <c r="IJ58" s="154"/>
      <c r="IK58" s="154"/>
      <c r="IL58" s="154"/>
      <c r="IM58" s="154"/>
      <c r="IN58" s="154"/>
      <c r="IO58" s="154"/>
      <c r="IP58" s="154"/>
      <c r="IQ58" s="154"/>
      <c r="IR58" s="154"/>
      <c r="IS58" s="154"/>
      <c r="IT58" s="154"/>
    </row>
    <row r="59" spans="1:254" s="155" customFormat="1" ht="40.5">
      <c r="A59" s="164">
        <v>51</v>
      </c>
      <c r="B59" s="167" t="s">
        <v>154</v>
      </c>
      <c r="C59" s="166" t="s">
        <v>44</v>
      </c>
      <c r="D59" s="25">
        <v>1</v>
      </c>
      <c r="E59" s="23"/>
      <c r="F59" s="152"/>
      <c r="G59" s="152"/>
      <c r="H59" s="21"/>
      <c r="I59" s="152"/>
      <c r="J59" s="152"/>
      <c r="K59" s="152"/>
      <c r="L59" s="152"/>
      <c r="M59" s="152"/>
      <c r="N59" s="152"/>
      <c r="O59" s="152"/>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c r="CR59" s="154"/>
      <c r="CS59" s="154"/>
      <c r="CT59" s="154"/>
      <c r="CU59" s="154"/>
      <c r="CV59" s="154"/>
      <c r="CW59" s="154"/>
      <c r="CX59" s="154"/>
      <c r="CY59" s="154"/>
      <c r="CZ59" s="154"/>
      <c r="DA59" s="154"/>
      <c r="DB59" s="154"/>
      <c r="DC59" s="154"/>
      <c r="DD59" s="154"/>
      <c r="DE59" s="154"/>
      <c r="DF59" s="154"/>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4"/>
      <c r="EC59" s="154"/>
      <c r="ED59" s="154"/>
      <c r="EE59" s="154"/>
      <c r="EF59" s="154"/>
      <c r="EG59" s="154"/>
      <c r="EH59" s="154"/>
      <c r="EI59" s="154"/>
      <c r="EJ59" s="154"/>
      <c r="EK59" s="154"/>
      <c r="EL59" s="154"/>
      <c r="EM59" s="154"/>
      <c r="EN59" s="154"/>
      <c r="EO59" s="154"/>
      <c r="EP59" s="154"/>
      <c r="EQ59" s="154"/>
      <c r="ER59" s="154"/>
      <c r="ES59" s="154"/>
      <c r="ET59" s="154"/>
      <c r="EU59" s="154"/>
      <c r="EV59" s="154"/>
      <c r="EW59" s="154"/>
      <c r="EX59" s="154"/>
      <c r="EY59" s="154"/>
      <c r="EZ59" s="154"/>
      <c r="FA59" s="154"/>
      <c r="FB59" s="154"/>
      <c r="FC59" s="154"/>
      <c r="FD59" s="154"/>
      <c r="FE59" s="154"/>
      <c r="FF59" s="154"/>
      <c r="FG59" s="154"/>
      <c r="FH59" s="154"/>
      <c r="FI59" s="154"/>
      <c r="FJ59" s="154"/>
      <c r="FK59" s="154"/>
      <c r="FL59" s="154"/>
      <c r="FM59" s="154"/>
      <c r="FN59" s="154"/>
      <c r="FO59" s="154"/>
      <c r="FP59" s="154"/>
      <c r="FQ59" s="154"/>
      <c r="FR59" s="154"/>
      <c r="FS59" s="154"/>
      <c r="FT59" s="154"/>
      <c r="FU59" s="154"/>
      <c r="FV59" s="154"/>
      <c r="FW59" s="154"/>
      <c r="FX59" s="154"/>
      <c r="FY59" s="154"/>
      <c r="FZ59" s="154"/>
      <c r="GA59" s="154"/>
      <c r="GB59" s="154"/>
      <c r="GC59" s="154"/>
      <c r="GD59" s="154"/>
      <c r="GE59" s="154"/>
      <c r="GF59" s="154"/>
      <c r="GG59" s="154"/>
      <c r="GH59" s="154"/>
      <c r="GI59" s="154"/>
      <c r="GJ59" s="154"/>
      <c r="GK59" s="154"/>
      <c r="GL59" s="154"/>
      <c r="GM59" s="154"/>
      <c r="GN59" s="154"/>
      <c r="GO59" s="154"/>
      <c r="GP59" s="154"/>
      <c r="GQ59" s="154"/>
      <c r="GR59" s="154"/>
      <c r="GS59" s="154"/>
      <c r="GT59" s="154"/>
      <c r="GU59" s="154"/>
      <c r="GV59" s="154"/>
      <c r="GW59" s="154"/>
      <c r="GX59" s="154"/>
      <c r="GY59" s="154"/>
      <c r="GZ59" s="154"/>
      <c r="HA59" s="154"/>
      <c r="HB59" s="154"/>
      <c r="HC59" s="154"/>
      <c r="HD59" s="154"/>
      <c r="HE59" s="154"/>
      <c r="HF59" s="154"/>
      <c r="HG59" s="154"/>
      <c r="HH59" s="154"/>
      <c r="HI59" s="154"/>
      <c r="HJ59" s="154"/>
      <c r="HK59" s="154"/>
      <c r="HL59" s="154"/>
      <c r="HM59" s="154"/>
      <c r="HN59" s="154"/>
      <c r="HO59" s="154"/>
      <c r="HP59" s="154"/>
      <c r="HQ59" s="154"/>
      <c r="HR59" s="154"/>
      <c r="HS59" s="154"/>
      <c r="HT59" s="154"/>
      <c r="HU59" s="154"/>
      <c r="HV59" s="154"/>
      <c r="HW59" s="154"/>
      <c r="HX59" s="154"/>
      <c r="HY59" s="154"/>
      <c r="HZ59" s="154"/>
      <c r="IA59" s="154"/>
      <c r="IB59" s="154"/>
      <c r="IC59" s="154"/>
      <c r="ID59" s="154"/>
      <c r="IE59" s="154"/>
      <c r="IF59" s="154"/>
      <c r="IG59" s="154"/>
      <c r="IH59" s="154"/>
      <c r="II59" s="154"/>
      <c r="IJ59" s="154"/>
      <c r="IK59" s="154"/>
      <c r="IL59" s="154"/>
      <c r="IM59" s="154"/>
      <c r="IN59" s="154"/>
      <c r="IO59" s="154"/>
      <c r="IP59" s="154"/>
      <c r="IQ59" s="154"/>
      <c r="IR59" s="154"/>
      <c r="IS59" s="154"/>
      <c r="IT59" s="154"/>
    </row>
    <row r="60" spans="1:254" s="155" customFormat="1" ht="27">
      <c r="A60" s="164">
        <v>52</v>
      </c>
      <c r="B60" s="128" t="s">
        <v>145</v>
      </c>
      <c r="C60" s="177" t="s">
        <v>26</v>
      </c>
      <c r="D60" s="178">
        <v>55</v>
      </c>
      <c r="E60" s="23"/>
      <c r="F60" s="152"/>
      <c r="G60" s="152"/>
      <c r="H60" s="21"/>
      <c r="I60" s="152"/>
      <c r="J60" s="152"/>
      <c r="K60" s="152"/>
      <c r="L60" s="152"/>
      <c r="M60" s="152"/>
      <c r="N60" s="152"/>
      <c r="O60" s="152"/>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154"/>
      <c r="CN60" s="154"/>
      <c r="CO60" s="154"/>
      <c r="CP60" s="154"/>
      <c r="CQ60" s="154"/>
      <c r="CR60" s="154"/>
      <c r="CS60" s="154"/>
      <c r="CT60" s="154"/>
      <c r="CU60" s="154"/>
      <c r="CV60" s="154"/>
      <c r="CW60" s="154"/>
      <c r="CX60" s="154"/>
      <c r="CY60" s="154"/>
      <c r="CZ60" s="154"/>
      <c r="DA60" s="154"/>
      <c r="DB60" s="154"/>
      <c r="DC60" s="154"/>
      <c r="DD60" s="154"/>
      <c r="DE60" s="154"/>
      <c r="DF60" s="154"/>
      <c r="DG60" s="154"/>
      <c r="DH60" s="154"/>
      <c r="DI60" s="154"/>
      <c r="DJ60" s="154"/>
      <c r="DK60" s="154"/>
      <c r="DL60" s="154"/>
      <c r="DM60" s="154"/>
      <c r="DN60" s="154"/>
      <c r="DO60" s="154"/>
      <c r="DP60" s="154"/>
      <c r="DQ60" s="154"/>
      <c r="DR60" s="154"/>
      <c r="DS60" s="154"/>
      <c r="DT60" s="154"/>
      <c r="DU60" s="154"/>
      <c r="DV60" s="154"/>
      <c r="DW60" s="154"/>
      <c r="DX60" s="154"/>
      <c r="DY60" s="154"/>
      <c r="DZ60" s="154"/>
      <c r="EA60" s="154"/>
      <c r="EB60" s="154"/>
      <c r="EC60" s="154"/>
      <c r="ED60" s="154"/>
      <c r="EE60" s="154"/>
      <c r="EF60" s="154"/>
      <c r="EG60" s="154"/>
      <c r="EH60" s="154"/>
      <c r="EI60" s="154"/>
      <c r="EJ60" s="154"/>
      <c r="EK60" s="154"/>
      <c r="EL60" s="154"/>
      <c r="EM60" s="154"/>
      <c r="EN60" s="154"/>
      <c r="EO60" s="154"/>
      <c r="EP60" s="154"/>
      <c r="EQ60" s="154"/>
      <c r="ER60" s="154"/>
      <c r="ES60" s="154"/>
      <c r="ET60" s="154"/>
      <c r="EU60" s="154"/>
      <c r="EV60" s="154"/>
      <c r="EW60" s="154"/>
      <c r="EX60" s="154"/>
      <c r="EY60" s="154"/>
      <c r="EZ60" s="154"/>
      <c r="FA60" s="154"/>
      <c r="FB60" s="154"/>
      <c r="FC60" s="154"/>
      <c r="FD60" s="154"/>
      <c r="FE60" s="154"/>
      <c r="FF60" s="154"/>
      <c r="FG60" s="154"/>
      <c r="FH60" s="154"/>
      <c r="FI60" s="154"/>
      <c r="FJ60" s="154"/>
      <c r="FK60" s="154"/>
      <c r="FL60" s="154"/>
      <c r="FM60" s="154"/>
      <c r="FN60" s="154"/>
      <c r="FO60" s="154"/>
      <c r="FP60" s="154"/>
      <c r="FQ60" s="154"/>
      <c r="FR60" s="154"/>
      <c r="FS60" s="154"/>
      <c r="FT60" s="154"/>
      <c r="FU60" s="154"/>
      <c r="FV60" s="154"/>
      <c r="FW60" s="154"/>
      <c r="FX60" s="154"/>
      <c r="FY60" s="154"/>
      <c r="FZ60" s="154"/>
      <c r="GA60" s="154"/>
      <c r="GB60" s="154"/>
      <c r="GC60" s="154"/>
      <c r="GD60" s="154"/>
      <c r="GE60" s="154"/>
      <c r="GF60" s="154"/>
      <c r="GG60" s="154"/>
      <c r="GH60" s="154"/>
      <c r="GI60" s="154"/>
      <c r="GJ60" s="154"/>
      <c r="GK60" s="154"/>
      <c r="GL60" s="154"/>
      <c r="GM60" s="154"/>
      <c r="GN60" s="154"/>
      <c r="GO60" s="154"/>
      <c r="GP60" s="154"/>
      <c r="GQ60" s="154"/>
      <c r="GR60" s="154"/>
      <c r="GS60" s="154"/>
      <c r="GT60" s="154"/>
      <c r="GU60" s="154"/>
      <c r="GV60" s="154"/>
      <c r="GW60" s="154"/>
      <c r="GX60" s="154"/>
      <c r="GY60" s="154"/>
      <c r="GZ60" s="154"/>
      <c r="HA60" s="154"/>
      <c r="HB60" s="154"/>
      <c r="HC60" s="154"/>
      <c r="HD60" s="154"/>
      <c r="HE60" s="154"/>
      <c r="HF60" s="154"/>
      <c r="HG60" s="154"/>
      <c r="HH60" s="154"/>
      <c r="HI60" s="154"/>
      <c r="HJ60" s="154"/>
      <c r="HK60" s="154"/>
      <c r="HL60" s="154"/>
      <c r="HM60" s="154"/>
      <c r="HN60" s="154"/>
      <c r="HO60" s="154"/>
      <c r="HP60" s="154"/>
      <c r="HQ60" s="154"/>
      <c r="HR60" s="154"/>
      <c r="HS60" s="154"/>
      <c r="HT60" s="154"/>
      <c r="HU60" s="154"/>
      <c r="HV60" s="154"/>
      <c r="HW60" s="154"/>
      <c r="HX60" s="154"/>
      <c r="HY60" s="154"/>
      <c r="HZ60" s="154"/>
      <c r="IA60" s="154"/>
      <c r="IB60" s="154"/>
      <c r="IC60" s="154"/>
      <c r="ID60" s="154"/>
      <c r="IE60" s="154"/>
      <c r="IF60" s="154"/>
      <c r="IG60" s="154"/>
      <c r="IH60" s="154"/>
      <c r="II60" s="154"/>
      <c r="IJ60" s="154"/>
      <c r="IK60" s="154"/>
      <c r="IL60" s="154"/>
      <c r="IM60" s="154"/>
      <c r="IN60" s="154"/>
      <c r="IO60" s="154"/>
      <c r="IP60" s="154"/>
      <c r="IQ60" s="154"/>
      <c r="IR60" s="154"/>
      <c r="IS60" s="154"/>
      <c r="IT60" s="154"/>
    </row>
    <row r="61" spans="1:254" s="155" customFormat="1" ht="54">
      <c r="A61" s="164">
        <v>53</v>
      </c>
      <c r="B61" s="128" t="s">
        <v>155</v>
      </c>
      <c r="C61" s="166" t="s">
        <v>39</v>
      </c>
      <c r="D61" s="178">
        <v>1</v>
      </c>
      <c r="E61" s="23"/>
      <c r="F61" s="152"/>
      <c r="G61" s="152"/>
      <c r="H61" s="21"/>
      <c r="I61" s="152"/>
      <c r="J61" s="152"/>
      <c r="K61" s="152"/>
      <c r="L61" s="152"/>
      <c r="M61" s="152"/>
      <c r="N61" s="152"/>
      <c r="O61" s="152"/>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4"/>
      <c r="CP61" s="154"/>
      <c r="CQ61" s="154"/>
      <c r="CR61" s="154"/>
      <c r="CS61" s="154"/>
      <c r="CT61" s="154"/>
      <c r="CU61" s="154"/>
      <c r="CV61" s="154"/>
      <c r="CW61" s="154"/>
      <c r="CX61" s="154"/>
      <c r="CY61" s="154"/>
      <c r="CZ61" s="154"/>
      <c r="DA61" s="154"/>
      <c r="DB61" s="154"/>
      <c r="DC61" s="154"/>
      <c r="DD61" s="154"/>
      <c r="DE61" s="154"/>
      <c r="DF61" s="154"/>
      <c r="DG61" s="154"/>
      <c r="DH61" s="154"/>
      <c r="DI61" s="154"/>
      <c r="DJ61" s="154"/>
      <c r="DK61" s="154"/>
      <c r="DL61" s="154"/>
      <c r="DM61" s="154"/>
      <c r="DN61" s="154"/>
      <c r="DO61" s="154"/>
      <c r="DP61" s="154"/>
      <c r="DQ61" s="154"/>
      <c r="DR61" s="154"/>
      <c r="DS61" s="154"/>
      <c r="DT61" s="154"/>
      <c r="DU61" s="154"/>
      <c r="DV61" s="154"/>
      <c r="DW61" s="154"/>
      <c r="DX61" s="154"/>
      <c r="DY61" s="154"/>
      <c r="DZ61" s="154"/>
      <c r="EA61" s="154"/>
      <c r="EB61" s="154"/>
      <c r="EC61" s="154"/>
      <c r="ED61" s="154"/>
      <c r="EE61" s="154"/>
      <c r="EF61" s="154"/>
      <c r="EG61" s="154"/>
      <c r="EH61" s="154"/>
      <c r="EI61" s="154"/>
      <c r="EJ61" s="154"/>
      <c r="EK61" s="154"/>
      <c r="EL61" s="154"/>
      <c r="EM61" s="154"/>
      <c r="EN61" s="154"/>
      <c r="EO61" s="154"/>
      <c r="EP61" s="154"/>
      <c r="EQ61" s="154"/>
      <c r="ER61" s="154"/>
      <c r="ES61" s="154"/>
      <c r="ET61" s="154"/>
      <c r="EU61" s="154"/>
      <c r="EV61" s="154"/>
      <c r="EW61" s="154"/>
      <c r="EX61" s="154"/>
      <c r="EY61" s="154"/>
      <c r="EZ61" s="154"/>
      <c r="FA61" s="154"/>
      <c r="FB61" s="154"/>
      <c r="FC61" s="154"/>
      <c r="FD61" s="154"/>
      <c r="FE61" s="154"/>
      <c r="FF61" s="154"/>
      <c r="FG61" s="154"/>
      <c r="FH61" s="154"/>
      <c r="FI61" s="154"/>
      <c r="FJ61" s="154"/>
      <c r="FK61" s="154"/>
      <c r="FL61" s="154"/>
      <c r="FM61" s="154"/>
      <c r="FN61" s="154"/>
      <c r="FO61" s="154"/>
      <c r="FP61" s="154"/>
      <c r="FQ61" s="154"/>
      <c r="FR61" s="154"/>
      <c r="FS61" s="154"/>
      <c r="FT61" s="154"/>
      <c r="FU61" s="154"/>
      <c r="FV61" s="154"/>
      <c r="FW61" s="154"/>
      <c r="FX61" s="154"/>
      <c r="FY61" s="154"/>
      <c r="FZ61" s="154"/>
      <c r="GA61" s="154"/>
      <c r="GB61" s="154"/>
      <c r="GC61" s="154"/>
      <c r="GD61" s="154"/>
      <c r="GE61" s="154"/>
      <c r="GF61" s="154"/>
      <c r="GG61" s="154"/>
      <c r="GH61" s="154"/>
      <c r="GI61" s="154"/>
      <c r="GJ61" s="154"/>
      <c r="GK61" s="154"/>
      <c r="GL61" s="154"/>
      <c r="GM61" s="154"/>
      <c r="GN61" s="154"/>
      <c r="GO61" s="154"/>
      <c r="GP61" s="154"/>
      <c r="GQ61" s="154"/>
      <c r="GR61" s="154"/>
      <c r="GS61" s="154"/>
      <c r="GT61" s="154"/>
      <c r="GU61" s="154"/>
      <c r="GV61" s="154"/>
      <c r="GW61" s="154"/>
      <c r="GX61" s="154"/>
      <c r="GY61" s="154"/>
      <c r="GZ61" s="154"/>
      <c r="HA61" s="154"/>
      <c r="HB61" s="154"/>
      <c r="HC61" s="154"/>
      <c r="HD61" s="154"/>
      <c r="HE61" s="154"/>
      <c r="HF61" s="154"/>
      <c r="HG61" s="154"/>
      <c r="HH61" s="154"/>
      <c r="HI61" s="154"/>
      <c r="HJ61" s="154"/>
      <c r="HK61" s="154"/>
      <c r="HL61" s="154"/>
      <c r="HM61" s="154"/>
      <c r="HN61" s="154"/>
      <c r="HO61" s="154"/>
      <c r="HP61" s="154"/>
      <c r="HQ61" s="154"/>
      <c r="HR61" s="154"/>
      <c r="HS61" s="154"/>
      <c r="HT61" s="154"/>
      <c r="HU61" s="154"/>
      <c r="HV61" s="154"/>
      <c r="HW61" s="154"/>
      <c r="HX61" s="154"/>
      <c r="HY61" s="154"/>
      <c r="HZ61" s="154"/>
      <c r="IA61" s="154"/>
      <c r="IB61" s="154"/>
      <c r="IC61" s="154"/>
      <c r="ID61" s="154"/>
      <c r="IE61" s="154"/>
      <c r="IF61" s="154"/>
      <c r="IG61" s="154"/>
      <c r="IH61" s="154"/>
      <c r="II61" s="154"/>
      <c r="IJ61" s="154"/>
      <c r="IK61" s="154"/>
      <c r="IL61" s="154"/>
      <c r="IM61" s="154"/>
      <c r="IN61" s="154"/>
      <c r="IO61" s="154"/>
      <c r="IP61" s="154"/>
      <c r="IQ61" s="154"/>
      <c r="IR61" s="154"/>
      <c r="IS61" s="154"/>
      <c r="IT61" s="154"/>
    </row>
    <row r="62" spans="1:254" s="155" customFormat="1" ht="27">
      <c r="A62" s="164">
        <v>54</v>
      </c>
      <c r="B62" s="167" t="s">
        <v>156</v>
      </c>
      <c r="C62" s="166" t="s">
        <v>39</v>
      </c>
      <c r="D62" s="25">
        <v>7</v>
      </c>
      <c r="E62" s="23"/>
      <c r="F62" s="152"/>
      <c r="G62" s="152"/>
      <c r="H62" s="21"/>
      <c r="I62" s="152"/>
      <c r="J62" s="152"/>
      <c r="K62" s="152"/>
      <c r="L62" s="152"/>
      <c r="M62" s="152"/>
      <c r="N62" s="152"/>
      <c r="O62" s="152"/>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4"/>
      <c r="BY62" s="154"/>
      <c r="BZ62" s="154"/>
      <c r="CA62" s="154"/>
      <c r="CB62" s="154"/>
      <c r="CC62" s="154"/>
      <c r="CD62" s="154"/>
      <c r="CE62" s="154"/>
      <c r="CF62" s="154"/>
      <c r="CG62" s="154"/>
      <c r="CH62" s="154"/>
      <c r="CI62" s="154"/>
      <c r="CJ62" s="154"/>
      <c r="CK62" s="154"/>
      <c r="CL62" s="154"/>
      <c r="CM62" s="154"/>
      <c r="CN62" s="154"/>
      <c r="CO62" s="154"/>
      <c r="CP62" s="154"/>
      <c r="CQ62" s="154"/>
      <c r="CR62" s="154"/>
      <c r="CS62" s="154"/>
      <c r="CT62" s="154"/>
      <c r="CU62" s="154"/>
      <c r="CV62" s="154"/>
      <c r="CW62" s="154"/>
      <c r="CX62" s="154"/>
      <c r="CY62" s="154"/>
      <c r="CZ62" s="154"/>
      <c r="DA62" s="154"/>
      <c r="DB62" s="154"/>
      <c r="DC62" s="154"/>
      <c r="DD62" s="154"/>
      <c r="DE62" s="154"/>
      <c r="DF62" s="154"/>
      <c r="DG62" s="154"/>
      <c r="DH62" s="154"/>
      <c r="DI62" s="154"/>
      <c r="DJ62" s="154"/>
      <c r="DK62" s="154"/>
      <c r="DL62" s="154"/>
      <c r="DM62" s="154"/>
      <c r="DN62" s="154"/>
      <c r="DO62" s="154"/>
      <c r="DP62" s="154"/>
      <c r="DQ62" s="154"/>
      <c r="DR62" s="154"/>
      <c r="DS62" s="154"/>
      <c r="DT62" s="154"/>
      <c r="DU62" s="154"/>
      <c r="DV62" s="154"/>
      <c r="DW62" s="154"/>
      <c r="DX62" s="154"/>
      <c r="DY62" s="154"/>
      <c r="DZ62" s="154"/>
      <c r="EA62" s="154"/>
      <c r="EB62" s="154"/>
      <c r="EC62" s="154"/>
      <c r="ED62" s="154"/>
      <c r="EE62" s="154"/>
      <c r="EF62" s="154"/>
      <c r="EG62" s="154"/>
      <c r="EH62" s="154"/>
      <c r="EI62" s="154"/>
      <c r="EJ62" s="154"/>
      <c r="EK62" s="154"/>
      <c r="EL62" s="154"/>
      <c r="EM62" s="154"/>
      <c r="EN62" s="154"/>
      <c r="EO62" s="154"/>
      <c r="EP62" s="154"/>
      <c r="EQ62" s="154"/>
      <c r="ER62" s="154"/>
      <c r="ES62" s="154"/>
      <c r="ET62" s="154"/>
      <c r="EU62" s="154"/>
      <c r="EV62" s="154"/>
      <c r="EW62" s="154"/>
      <c r="EX62" s="154"/>
      <c r="EY62" s="154"/>
      <c r="EZ62" s="154"/>
      <c r="FA62" s="154"/>
      <c r="FB62" s="154"/>
      <c r="FC62" s="154"/>
      <c r="FD62" s="154"/>
      <c r="FE62" s="154"/>
      <c r="FF62" s="154"/>
      <c r="FG62" s="154"/>
      <c r="FH62" s="154"/>
      <c r="FI62" s="154"/>
      <c r="FJ62" s="154"/>
      <c r="FK62" s="154"/>
      <c r="FL62" s="154"/>
      <c r="FM62" s="154"/>
      <c r="FN62" s="154"/>
      <c r="FO62" s="154"/>
      <c r="FP62" s="154"/>
      <c r="FQ62" s="154"/>
      <c r="FR62" s="154"/>
      <c r="FS62" s="154"/>
      <c r="FT62" s="154"/>
      <c r="FU62" s="154"/>
      <c r="FV62" s="154"/>
      <c r="FW62" s="154"/>
      <c r="FX62" s="154"/>
      <c r="FY62" s="154"/>
      <c r="FZ62" s="154"/>
      <c r="GA62" s="154"/>
      <c r="GB62" s="154"/>
      <c r="GC62" s="154"/>
      <c r="GD62" s="154"/>
      <c r="GE62" s="154"/>
      <c r="GF62" s="154"/>
      <c r="GG62" s="154"/>
      <c r="GH62" s="154"/>
      <c r="GI62" s="154"/>
      <c r="GJ62" s="154"/>
      <c r="GK62" s="154"/>
      <c r="GL62" s="154"/>
      <c r="GM62" s="154"/>
      <c r="GN62" s="154"/>
      <c r="GO62" s="154"/>
      <c r="GP62" s="154"/>
      <c r="GQ62" s="154"/>
      <c r="GR62" s="154"/>
      <c r="GS62" s="154"/>
      <c r="GT62" s="154"/>
      <c r="GU62" s="154"/>
      <c r="GV62" s="154"/>
      <c r="GW62" s="154"/>
      <c r="GX62" s="154"/>
      <c r="GY62" s="154"/>
      <c r="GZ62" s="154"/>
      <c r="HA62" s="154"/>
      <c r="HB62" s="154"/>
      <c r="HC62" s="154"/>
      <c r="HD62" s="154"/>
      <c r="HE62" s="154"/>
      <c r="HF62" s="154"/>
      <c r="HG62" s="154"/>
      <c r="HH62" s="154"/>
      <c r="HI62" s="154"/>
      <c r="HJ62" s="154"/>
      <c r="HK62" s="154"/>
      <c r="HL62" s="154"/>
      <c r="HM62" s="154"/>
      <c r="HN62" s="154"/>
      <c r="HO62" s="154"/>
      <c r="HP62" s="154"/>
      <c r="HQ62" s="154"/>
      <c r="HR62" s="154"/>
      <c r="HS62" s="154"/>
      <c r="HT62" s="154"/>
      <c r="HU62" s="154"/>
      <c r="HV62" s="154"/>
      <c r="HW62" s="154"/>
      <c r="HX62" s="154"/>
      <c r="HY62" s="154"/>
      <c r="HZ62" s="154"/>
      <c r="IA62" s="154"/>
      <c r="IB62" s="154"/>
      <c r="IC62" s="154"/>
      <c r="ID62" s="154"/>
      <c r="IE62" s="154"/>
      <c r="IF62" s="154"/>
      <c r="IG62" s="154"/>
      <c r="IH62" s="154"/>
      <c r="II62" s="154"/>
      <c r="IJ62" s="154"/>
      <c r="IK62" s="154"/>
      <c r="IL62" s="154"/>
      <c r="IM62" s="154"/>
      <c r="IN62" s="154"/>
      <c r="IO62" s="154"/>
      <c r="IP62" s="154"/>
      <c r="IQ62" s="154"/>
      <c r="IR62" s="154"/>
      <c r="IS62" s="154"/>
      <c r="IT62" s="154"/>
    </row>
    <row r="63" spans="1:255" s="169" customFormat="1" ht="27">
      <c r="A63" s="164">
        <v>55</v>
      </c>
      <c r="B63" s="167" t="s">
        <v>142</v>
      </c>
      <c r="C63" s="166" t="s">
        <v>39</v>
      </c>
      <c r="D63" s="25">
        <v>4</v>
      </c>
      <c r="E63" s="152"/>
      <c r="F63" s="152"/>
      <c r="G63" s="152"/>
      <c r="H63" s="152"/>
      <c r="I63" s="152"/>
      <c r="J63" s="152"/>
      <c r="K63" s="152"/>
      <c r="L63" s="152"/>
      <c r="M63" s="152"/>
      <c r="N63" s="152"/>
      <c r="O63" s="152"/>
      <c r="P63" s="154"/>
      <c r="IO63" s="170"/>
      <c r="IP63" s="170"/>
      <c r="IQ63" s="170"/>
      <c r="IR63" s="170"/>
      <c r="IS63" s="170"/>
      <c r="IT63" s="170"/>
      <c r="IU63" s="170"/>
    </row>
    <row r="64" spans="1:255" s="169" customFormat="1" ht="14.25">
      <c r="A64" s="164">
        <v>56</v>
      </c>
      <c r="B64" s="192" t="s">
        <v>50</v>
      </c>
      <c r="C64" s="166"/>
      <c r="D64" s="25"/>
      <c r="E64" s="152"/>
      <c r="F64" s="152"/>
      <c r="G64" s="152"/>
      <c r="H64" s="152"/>
      <c r="I64" s="152"/>
      <c r="J64" s="152"/>
      <c r="K64" s="152"/>
      <c r="L64" s="152"/>
      <c r="M64" s="152"/>
      <c r="N64" s="152"/>
      <c r="O64" s="152"/>
      <c r="P64" s="154"/>
      <c r="IO64" s="170"/>
      <c r="IP64" s="170"/>
      <c r="IQ64" s="170"/>
      <c r="IR64" s="170"/>
      <c r="IS64" s="170"/>
      <c r="IT64" s="170"/>
      <c r="IU64" s="170"/>
    </row>
    <row r="65" spans="1:255" s="169" customFormat="1" ht="40.5">
      <c r="A65" s="164">
        <v>57</v>
      </c>
      <c r="B65" s="167" t="s">
        <v>146</v>
      </c>
      <c r="C65" s="20" t="s">
        <v>39</v>
      </c>
      <c r="D65" s="179">
        <v>3</v>
      </c>
      <c r="E65" s="152"/>
      <c r="F65" s="152"/>
      <c r="G65" s="152"/>
      <c r="H65" s="152"/>
      <c r="I65" s="152"/>
      <c r="J65" s="152"/>
      <c r="K65" s="152"/>
      <c r="L65" s="152"/>
      <c r="M65" s="152"/>
      <c r="N65" s="152"/>
      <c r="O65" s="152"/>
      <c r="P65" s="154"/>
      <c r="IO65" s="170"/>
      <c r="IP65" s="170"/>
      <c r="IQ65" s="170"/>
      <c r="IR65" s="170"/>
      <c r="IS65" s="170"/>
      <c r="IT65" s="170"/>
      <c r="IU65" s="170"/>
    </row>
    <row r="66" spans="1:252" s="155" customFormat="1" ht="40.5">
      <c r="A66" s="164">
        <v>58</v>
      </c>
      <c r="B66" s="167" t="s">
        <v>157</v>
      </c>
      <c r="C66" s="166" t="s">
        <v>26</v>
      </c>
      <c r="D66" s="25">
        <v>17</v>
      </c>
      <c r="E66" s="25"/>
      <c r="F66" s="152"/>
      <c r="G66" s="152"/>
      <c r="H66" s="25"/>
      <c r="I66" s="152"/>
      <c r="J66" s="152"/>
      <c r="K66" s="152"/>
      <c r="L66" s="152"/>
      <c r="M66" s="152"/>
      <c r="N66" s="152"/>
      <c r="O66" s="152"/>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4"/>
      <c r="BQ66" s="154"/>
      <c r="BR66" s="154"/>
      <c r="BS66" s="154"/>
      <c r="BT66" s="154"/>
      <c r="BU66" s="154"/>
      <c r="BV66" s="154"/>
      <c r="BW66" s="154"/>
      <c r="BX66" s="154"/>
      <c r="BY66" s="154"/>
      <c r="BZ66" s="154"/>
      <c r="CA66" s="154"/>
      <c r="CB66" s="154"/>
      <c r="CC66" s="154"/>
      <c r="CD66" s="154"/>
      <c r="CE66" s="154"/>
      <c r="CF66" s="154"/>
      <c r="CG66" s="154"/>
      <c r="CH66" s="154"/>
      <c r="CI66" s="154"/>
      <c r="CJ66" s="154"/>
      <c r="CK66" s="154"/>
      <c r="CL66" s="154"/>
      <c r="CM66" s="154"/>
      <c r="CN66" s="154"/>
      <c r="CO66" s="154"/>
      <c r="CP66" s="154"/>
      <c r="CQ66" s="154"/>
      <c r="CR66" s="154"/>
      <c r="CS66" s="154"/>
      <c r="CT66" s="154"/>
      <c r="CU66" s="154"/>
      <c r="CV66" s="154"/>
      <c r="CW66" s="154"/>
      <c r="CX66" s="154"/>
      <c r="CY66" s="154"/>
      <c r="CZ66" s="154"/>
      <c r="DA66" s="154"/>
      <c r="DB66" s="154"/>
      <c r="DC66" s="154"/>
      <c r="DD66" s="154"/>
      <c r="DE66" s="154"/>
      <c r="DF66" s="154"/>
      <c r="DG66" s="154"/>
      <c r="DH66" s="154"/>
      <c r="DI66" s="154"/>
      <c r="DJ66" s="154"/>
      <c r="DK66" s="154"/>
      <c r="DL66" s="154"/>
      <c r="DM66" s="154"/>
      <c r="DN66" s="154"/>
      <c r="DO66" s="154"/>
      <c r="DP66" s="154"/>
      <c r="DQ66" s="154"/>
      <c r="DR66" s="154"/>
      <c r="DS66" s="154"/>
      <c r="DT66" s="154"/>
      <c r="DU66" s="154"/>
      <c r="DV66" s="154"/>
      <c r="DW66" s="154"/>
      <c r="DX66" s="154"/>
      <c r="DY66" s="154"/>
      <c r="DZ66" s="154"/>
      <c r="EA66" s="154"/>
      <c r="EB66" s="154"/>
      <c r="EC66" s="154"/>
      <c r="ED66" s="154"/>
      <c r="EE66" s="154"/>
      <c r="EF66" s="154"/>
      <c r="EG66" s="154"/>
      <c r="EH66" s="154"/>
      <c r="EI66" s="154"/>
      <c r="EJ66" s="154"/>
      <c r="EK66" s="154"/>
      <c r="EL66" s="154"/>
      <c r="EM66" s="154"/>
      <c r="EN66" s="154"/>
      <c r="EO66" s="154"/>
      <c r="EP66" s="154"/>
      <c r="EQ66" s="154"/>
      <c r="ER66" s="154"/>
      <c r="ES66" s="154"/>
      <c r="ET66" s="154"/>
      <c r="EU66" s="154"/>
      <c r="EV66" s="154"/>
      <c r="EW66" s="154"/>
      <c r="EX66" s="154"/>
      <c r="EY66" s="154"/>
      <c r="EZ66" s="154"/>
      <c r="FA66" s="154"/>
      <c r="FB66" s="154"/>
      <c r="FC66" s="154"/>
      <c r="FD66" s="154"/>
      <c r="FE66" s="154"/>
      <c r="FF66" s="154"/>
      <c r="FG66" s="154"/>
      <c r="FH66" s="154"/>
      <c r="FI66" s="154"/>
      <c r="FJ66" s="154"/>
      <c r="FK66" s="154"/>
      <c r="FL66" s="154"/>
      <c r="FM66" s="154"/>
      <c r="FN66" s="154"/>
      <c r="FO66" s="154"/>
      <c r="FP66" s="154"/>
      <c r="FQ66" s="154"/>
      <c r="FR66" s="154"/>
      <c r="FS66" s="154"/>
      <c r="FT66" s="154"/>
      <c r="FU66" s="154"/>
      <c r="FV66" s="154"/>
      <c r="FW66" s="154"/>
      <c r="FX66" s="154"/>
      <c r="FY66" s="154"/>
      <c r="FZ66" s="154"/>
      <c r="GA66" s="154"/>
      <c r="GB66" s="154"/>
      <c r="GC66" s="154"/>
      <c r="GD66" s="154"/>
      <c r="GE66" s="154"/>
      <c r="GF66" s="154"/>
      <c r="GG66" s="154"/>
      <c r="GH66" s="154"/>
      <c r="GI66" s="154"/>
      <c r="GJ66" s="154"/>
      <c r="GK66" s="154"/>
      <c r="GL66" s="154"/>
      <c r="GM66" s="154"/>
      <c r="GN66" s="154"/>
      <c r="GO66" s="154"/>
      <c r="GP66" s="154"/>
      <c r="GQ66" s="154"/>
      <c r="GR66" s="154"/>
      <c r="GS66" s="154"/>
      <c r="GT66" s="154"/>
      <c r="GU66" s="154"/>
      <c r="GV66" s="154"/>
      <c r="GW66" s="154"/>
      <c r="GX66" s="154"/>
      <c r="GY66" s="154"/>
      <c r="GZ66" s="154"/>
      <c r="HA66" s="154"/>
      <c r="HB66" s="154"/>
      <c r="HC66" s="154"/>
      <c r="HD66" s="154"/>
      <c r="HE66" s="154"/>
      <c r="HF66" s="154"/>
      <c r="HG66" s="154"/>
      <c r="HH66" s="154"/>
      <c r="HI66" s="154"/>
      <c r="HJ66" s="154"/>
      <c r="HK66" s="154"/>
      <c r="HL66" s="154"/>
      <c r="HM66" s="154"/>
      <c r="HN66" s="154"/>
      <c r="HO66" s="154"/>
      <c r="HP66" s="154"/>
      <c r="HQ66" s="154"/>
      <c r="HR66" s="154"/>
      <c r="HS66" s="154"/>
      <c r="HT66" s="154"/>
      <c r="HU66" s="154"/>
      <c r="HV66" s="154"/>
      <c r="HW66" s="154"/>
      <c r="HX66" s="154"/>
      <c r="HY66" s="154"/>
      <c r="HZ66" s="154"/>
      <c r="IA66" s="154"/>
      <c r="IB66" s="154"/>
      <c r="IC66" s="154"/>
      <c r="ID66" s="154"/>
      <c r="IE66" s="154"/>
      <c r="IF66" s="154"/>
      <c r="IG66" s="154"/>
      <c r="IH66" s="154"/>
      <c r="II66" s="154"/>
      <c r="IJ66" s="154"/>
      <c r="IK66" s="154"/>
      <c r="IL66" s="154"/>
      <c r="IM66" s="154"/>
      <c r="IN66" s="154"/>
      <c r="IO66" s="154"/>
      <c r="IP66" s="154"/>
      <c r="IQ66" s="154"/>
      <c r="IR66" s="154"/>
    </row>
    <row r="67" spans="1:255" s="169" customFormat="1" ht="25.5">
      <c r="A67" s="164">
        <v>59</v>
      </c>
      <c r="B67" s="249" t="s">
        <v>262</v>
      </c>
      <c r="C67" s="20" t="s">
        <v>42</v>
      </c>
      <c r="D67" s="24">
        <f>ROUND(D66*0.02,2)</f>
        <v>0.34</v>
      </c>
      <c r="E67" s="152"/>
      <c r="F67" s="152"/>
      <c r="G67" s="152"/>
      <c r="H67" s="152"/>
      <c r="I67" s="152"/>
      <c r="J67" s="152"/>
      <c r="K67" s="152"/>
      <c r="L67" s="152"/>
      <c r="M67" s="152"/>
      <c r="N67" s="152"/>
      <c r="O67" s="152"/>
      <c r="P67" s="154"/>
      <c r="IO67" s="170"/>
      <c r="IP67" s="170"/>
      <c r="IQ67" s="170"/>
      <c r="IR67" s="170"/>
      <c r="IS67" s="170"/>
      <c r="IT67" s="170"/>
      <c r="IU67" s="170"/>
    </row>
    <row r="68" spans="1:255" s="169" customFormat="1" ht="27">
      <c r="A68" s="164">
        <v>60</v>
      </c>
      <c r="B68" s="180" t="s">
        <v>147</v>
      </c>
      <c r="C68" s="20" t="s">
        <v>110</v>
      </c>
      <c r="D68" s="24">
        <v>53</v>
      </c>
      <c r="E68" s="157"/>
      <c r="F68" s="152"/>
      <c r="G68" s="152"/>
      <c r="H68" s="152"/>
      <c r="I68" s="152"/>
      <c r="J68" s="152"/>
      <c r="K68" s="152"/>
      <c r="L68" s="152"/>
      <c r="M68" s="152"/>
      <c r="N68" s="152"/>
      <c r="O68" s="152"/>
      <c r="P68" s="154"/>
      <c r="IO68" s="170"/>
      <c r="IP68" s="170"/>
      <c r="IQ68" s="170"/>
      <c r="IR68" s="170"/>
      <c r="IS68" s="170"/>
      <c r="IT68" s="170"/>
      <c r="IU68" s="170"/>
    </row>
    <row r="69" spans="1:15" ht="25.5">
      <c r="A69" s="80"/>
      <c r="B69" s="139" t="s">
        <v>41</v>
      </c>
      <c r="C69" s="140"/>
      <c r="D69" s="141"/>
      <c r="E69" s="17"/>
      <c r="F69" s="17"/>
      <c r="G69" s="17"/>
      <c r="H69" s="17"/>
      <c r="I69" s="17"/>
      <c r="J69" s="41"/>
      <c r="K69" s="142"/>
      <c r="L69" s="142"/>
      <c r="M69" s="142"/>
      <c r="N69" s="142"/>
      <c r="O69" s="142"/>
    </row>
    <row r="70" spans="1:15" s="55" customFormat="1" ht="13.5">
      <c r="A70" s="74"/>
      <c r="B70" s="74" t="s">
        <v>20</v>
      </c>
      <c r="C70" s="198" t="s">
        <v>330</v>
      </c>
      <c r="D70" s="75"/>
      <c r="E70" s="76"/>
      <c r="F70" s="76"/>
      <c r="G70" s="76"/>
      <c r="H70" s="76"/>
      <c r="I70" s="70"/>
      <c r="J70" s="70"/>
      <c r="K70" s="70"/>
      <c r="L70" s="70"/>
      <c r="M70" s="70"/>
      <c r="N70" s="70"/>
      <c r="O70" s="75"/>
    </row>
    <row r="71" spans="1:15" s="55" customFormat="1" ht="13.5">
      <c r="A71" s="74"/>
      <c r="B71" s="74" t="s">
        <v>21</v>
      </c>
      <c r="C71" s="198" t="s">
        <v>330</v>
      </c>
      <c r="D71" s="75"/>
      <c r="E71" s="74"/>
      <c r="F71" s="74"/>
      <c r="G71" s="74"/>
      <c r="H71" s="74"/>
      <c r="I71" s="70"/>
      <c r="J71" s="70"/>
      <c r="K71" s="70"/>
      <c r="L71" s="70"/>
      <c r="M71" s="70"/>
      <c r="N71" s="70"/>
      <c r="O71" s="75"/>
    </row>
    <row r="72" spans="1:15" s="55" customFormat="1" ht="13.5">
      <c r="A72" s="77"/>
      <c r="B72" s="77" t="s">
        <v>40</v>
      </c>
      <c r="C72" s="74"/>
      <c r="D72" s="78"/>
      <c r="E72" s="74"/>
      <c r="F72" s="74"/>
      <c r="G72" s="74"/>
      <c r="H72" s="74"/>
      <c r="I72" s="70"/>
      <c r="J72" s="70"/>
      <c r="K72" s="70"/>
      <c r="L72" s="70"/>
      <c r="M72" s="70"/>
      <c r="N72" s="70"/>
      <c r="O72" s="79"/>
    </row>
    <row r="73" spans="1:248" ht="12.75" customHeight="1">
      <c r="A73" s="80"/>
      <c r="B73" s="81" t="s">
        <v>108</v>
      </c>
      <c r="C73" s="82">
        <v>0.21</v>
      </c>
      <c r="D73" s="83"/>
      <c r="E73" s="67"/>
      <c r="F73" s="67"/>
      <c r="G73" s="67"/>
      <c r="H73" s="67"/>
      <c r="I73" s="67"/>
      <c r="J73" s="84"/>
      <c r="K73" s="85"/>
      <c r="L73" s="67"/>
      <c r="M73" s="66"/>
      <c r="N73" s="67"/>
      <c r="O73" s="25"/>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row>
    <row r="74" spans="1:248" ht="12.75" customHeight="1">
      <c r="A74" s="80"/>
      <c r="B74" s="86" t="s">
        <v>4</v>
      </c>
      <c r="C74" s="67"/>
      <c r="D74" s="83"/>
      <c r="E74" s="67"/>
      <c r="F74" s="67"/>
      <c r="G74" s="67"/>
      <c r="H74" s="67"/>
      <c r="I74" s="67"/>
      <c r="J74" s="84"/>
      <c r="K74" s="85"/>
      <c r="L74" s="67"/>
      <c r="M74" s="66"/>
      <c r="N74" s="67"/>
      <c r="O74" s="87"/>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row>
    <row r="75" spans="2:248" ht="12.75" customHeight="1">
      <c r="B75" s="133"/>
      <c r="C75" s="93"/>
      <c r="D75" s="134"/>
      <c r="E75" s="93"/>
      <c r="F75" s="93"/>
      <c r="G75" s="93"/>
      <c r="H75" s="93"/>
      <c r="I75" s="93"/>
      <c r="J75" s="136"/>
      <c r="K75" s="135"/>
      <c r="L75" s="93"/>
      <c r="M75" s="138"/>
      <c r="N75" s="93"/>
      <c r="O75" s="93"/>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row>
    <row r="76" spans="2:248" ht="12.75" customHeight="1">
      <c r="B76" s="133"/>
      <c r="C76" s="93"/>
      <c r="D76" s="134"/>
      <c r="E76" s="93"/>
      <c r="F76" s="93"/>
      <c r="G76" s="93"/>
      <c r="H76" s="93"/>
      <c r="I76" s="93"/>
      <c r="J76" s="136"/>
      <c r="K76" s="135"/>
      <c r="L76" s="93"/>
      <c r="M76" s="138"/>
      <c r="N76" s="93"/>
      <c r="O76" s="93"/>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row>
    <row r="77" spans="2:248" ht="12.75" customHeight="1">
      <c r="B77" s="265" t="s">
        <v>333</v>
      </c>
      <c r="C77" s="93"/>
      <c r="D77" s="134"/>
      <c r="E77" s="93"/>
      <c r="F77" s="93"/>
      <c r="G77" s="93"/>
      <c r="H77" s="93"/>
      <c r="I77" s="93"/>
      <c r="J77" s="136"/>
      <c r="K77" s="135"/>
      <c r="L77" s="93"/>
      <c r="M77" s="138"/>
      <c r="N77" s="93"/>
      <c r="O77" s="93"/>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row>
    <row r="78" spans="2:248" ht="12.75" customHeight="1">
      <c r="B78" s="265"/>
      <c r="C78" s="93"/>
      <c r="D78" s="134"/>
      <c r="E78" s="93"/>
      <c r="F78" s="93"/>
      <c r="G78" s="93"/>
      <c r="H78" s="93"/>
      <c r="I78" s="93"/>
      <c r="J78" s="136"/>
      <c r="K78" s="135"/>
      <c r="L78" s="93"/>
      <c r="M78" s="138"/>
      <c r="N78" s="93"/>
      <c r="O78" s="93"/>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row>
    <row r="79" spans="2:248" ht="12.75" customHeight="1">
      <c r="B79" s="265"/>
      <c r="C79" s="93"/>
      <c r="D79" s="134"/>
      <c r="E79" s="93"/>
      <c r="F79" s="93"/>
      <c r="G79" s="93"/>
      <c r="H79" s="93"/>
      <c r="I79" s="93"/>
      <c r="J79" s="136"/>
      <c r="K79" s="135"/>
      <c r="L79" s="93"/>
      <c r="M79" s="138"/>
      <c r="N79" s="93"/>
      <c r="O79" s="93"/>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row>
    <row r="80" spans="2:248" ht="12.75" customHeight="1">
      <c r="B80" s="265"/>
      <c r="C80" s="93"/>
      <c r="D80" s="134"/>
      <c r="E80" s="93"/>
      <c r="F80" s="93"/>
      <c r="G80" s="93"/>
      <c r="H80" s="93"/>
      <c r="I80" s="93"/>
      <c r="J80" s="136"/>
      <c r="K80" s="135"/>
      <c r="L80" s="93"/>
      <c r="M80" s="138"/>
      <c r="N80" s="93"/>
      <c r="O80" s="93"/>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row>
    <row r="81" spans="1:248" ht="15" customHeight="1">
      <c r="A81" s="143"/>
      <c r="B81" s="265"/>
      <c r="C81" s="145"/>
      <c r="D81" s="146"/>
      <c r="E81" s="147"/>
      <c r="F81" s="135"/>
      <c r="G81" s="151"/>
      <c r="H81" s="147"/>
      <c r="I81" s="147"/>
      <c r="J81" s="147"/>
      <c r="K81" s="147"/>
      <c r="L81" s="147"/>
      <c r="M81" s="147"/>
      <c r="N81" s="147"/>
      <c r="O81" s="147"/>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row>
    <row r="82" spans="1:248" ht="14.25">
      <c r="A82" s="143"/>
      <c r="B82" s="265" t="s">
        <v>334</v>
      </c>
      <c r="D82" s="148"/>
      <c r="F82" s="135"/>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row>
  </sheetData>
  <sheetProtection/>
  <mergeCells count="5">
    <mergeCell ref="A6:A7"/>
    <mergeCell ref="B6:B7"/>
    <mergeCell ref="C3:H3"/>
    <mergeCell ref="C4:H4"/>
    <mergeCell ref="C5:H5"/>
  </mergeCells>
  <printOptions/>
  <pageMargins left="0.31496062992125984" right="0.31496062992125984" top="0.9448818897637796" bottom="0.15748031496062992" header="0.7086614173228347" footer="0.118110236220472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85"/>
  <sheetViews>
    <sheetView zoomScalePageLayoutView="0" workbookViewId="0" topLeftCell="A1">
      <selection activeCell="A1" sqref="A1"/>
    </sheetView>
  </sheetViews>
  <sheetFormatPr defaultColWidth="9.140625" defaultRowHeight="12.75"/>
  <cols>
    <col min="1" max="1" width="3.421875" style="130" customWidth="1"/>
    <col min="2" max="2" width="36.421875" style="15" customWidth="1"/>
    <col min="3" max="3" width="5.8515625" style="131" customWidth="1"/>
    <col min="4" max="4" width="8.140625" style="149" customWidth="1"/>
    <col min="5" max="5" width="6.28125" style="131" customWidth="1"/>
    <col min="6" max="6" width="7.00390625" style="131" hidden="1" customWidth="1"/>
    <col min="7" max="7" width="7.00390625" style="131" customWidth="1"/>
    <col min="8" max="8" width="10.7109375" style="131" customWidth="1"/>
    <col min="9" max="9" width="7.57421875" style="131" customWidth="1"/>
    <col min="10" max="10" width="7.421875" style="131" customWidth="1"/>
    <col min="11" max="11" width="8.140625" style="131" customWidth="1"/>
    <col min="12" max="12" width="11.00390625" style="131" customWidth="1"/>
    <col min="13" max="13" width="10.57421875" style="131" customWidth="1"/>
    <col min="14" max="14" width="7.421875" style="131" customWidth="1"/>
    <col min="15" max="15" width="9.00390625" style="131" customWidth="1"/>
    <col min="16" max="248" width="9.140625" style="15" customWidth="1"/>
    <col min="249" max="16384" width="9.140625" style="16" customWidth="1"/>
  </cols>
  <sheetData>
    <row r="1" ht="14.25">
      <c r="D1" s="132" t="s">
        <v>55</v>
      </c>
    </row>
    <row r="2" ht="14.25">
      <c r="D2" s="150" t="s">
        <v>88</v>
      </c>
    </row>
    <row r="3" spans="1:254" ht="81.75" customHeight="1">
      <c r="A3" s="15"/>
      <c r="B3" s="88" t="s">
        <v>2</v>
      </c>
      <c r="C3" s="272" t="s">
        <v>331</v>
      </c>
      <c r="D3" s="272"/>
      <c r="E3" s="272"/>
      <c r="F3" s="272"/>
      <c r="G3" s="272"/>
      <c r="H3" s="272"/>
      <c r="I3" s="63"/>
      <c r="J3" s="63"/>
      <c r="K3" s="63"/>
      <c r="L3" s="63"/>
      <c r="M3" s="63"/>
      <c r="N3" s="63"/>
      <c r="O3" s="63"/>
      <c r="IO3" s="15"/>
      <c r="IP3" s="15"/>
      <c r="IQ3" s="15"/>
      <c r="IR3" s="15"/>
      <c r="IS3" s="15"/>
      <c r="IT3" s="15"/>
    </row>
    <row r="4" spans="1:254" ht="72.75" customHeight="1">
      <c r="A4" s="15"/>
      <c r="B4" s="90" t="s">
        <v>0</v>
      </c>
      <c r="C4" s="273" t="s">
        <v>335</v>
      </c>
      <c r="D4" s="273"/>
      <c r="E4" s="273"/>
      <c r="F4" s="273"/>
      <c r="G4" s="273"/>
      <c r="H4" s="273"/>
      <c r="I4" s="63"/>
      <c r="J4" s="63"/>
      <c r="K4" s="63"/>
      <c r="L4" s="63"/>
      <c r="M4" s="63"/>
      <c r="N4" s="63"/>
      <c r="O4" s="63"/>
      <c r="IO4" s="15"/>
      <c r="IP4" s="15"/>
      <c r="IQ4" s="15"/>
      <c r="IR4" s="15"/>
      <c r="IS4" s="15"/>
      <c r="IT4" s="15"/>
    </row>
    <row r="5" spans="1:254" ht="30" customHeight="1">
      <c r="A5" s="89"/>
      <c r="B5" s="90" t="s">
        <v>7</v>
      </c>
      <c r="C5" s="278" t="s">
        <v>332</v>
      </c>
      <c r="D5" s="278"/>
      <c r="E5" s="278"/>
      <c r="F5" s="278"/>
      <c r="G5" s="278"/>
      <c r="H5" s="278"/>
      <c r="I5" s="63"/>
      <c r="J5" s="63"/>
      <c r="K5" s="63"/>
      <c r="L5" s="63"/>
      <c r="M5" s="63"/>
      <c r="N5" s="63"/>
      <c r="O5" s="63" t="s">
        <v>6</v>
      </c>
      <c r="IO5" s="15"/>
      <c r="IP5" s="15"/>
      <c r="IQ5" s="15"/>
      <c r="IR5" s="15"/>
      <c r="IS5" s="15"/>
      <c r="IT5" s="15"/>
    </row>
    <row r="6" spans="1:15" ht="12.75" customHeight="1">
      <c r="A6" s="274" t="s">
        <v>27</v>
      </c>
      <c r="B6" s="276" t="s">
        <v>35</v>
      </c>
      <c r="C6" s="214"/>
      <c r="D6" s="215"/>
      <c r="E6" s="216" t="s">
        <v>22</v>
      </c>
      <c r="F6" s="217"/>
      <c r="G6" s="217"/>
      <c r="H6" s="217"/>
      <c r="I6" s="217"/>
      <c r="J6" s="217"/>
      <c r="K6" s="218" t="s">
        <v>23</v>
      </c>
      <c r="L6" s="219"/>
      <c r="M6" s="217"/>
      <c r="N6" s="217"/>
      <c r="O6" s="220"/>
    </row>
    <row r="7" spans="1:15" ht="47.25" customHeight="1">
      <c r="A7" s="275"/>
      <c r="B7" s="277"/>
      <c r="C7" s="221" t="s">
        <v>38</v>
      </c>
      <c r="D7" s="222" t="s">
        <v>37</v>
      </c>
      <c r="E7" s="223" t="s">
        <v>24</v>
      </c>
      <c r="F7" s="223" t="s">
        <v>30</v>
      </c>
      <c r="G7" s="223" t="s">
        <v>34</v>
      </c>
      <c r="H7" s="224" t="s">
        <v>31</v>
      </c>
      <c r="I7" s="223" t="s">
        <v>36</v>
      </c>
      <c r="J7" s="225" t="s">
        <v>4</v>
      </c>
      <c r="K7" s="226" t="s">
        <v>25</v>
      </c>
      <c r="L7" s="223" t="s">
        <v>32</v>
      </c>
      <c r="M7" s="224" t="s">
        <v>31</v>
      </c>
      <c r="N7" s="227" t="s">
        <v>36</v>
      </c>
      <c r="O7" s="228" t="s">
        <v>33</v>
      </c>
    </row>
    <row r="8" spans="1:254" s="155" customFormat="1" ht="14.25">
      <c r="A8" s="164"/>
      <c r="B8" s="190" t="s">
        <v>46</v>
      </c>
      <c r="C8" s="166"/>
      <c r="D8" s="24"/>
      <c r="E8" s="25"/>
      <c r="F8" s="152"/>
      <c r="G8" s="25"/>
      <c r="H8" s="152"/>
      <c r="I8" s="153"/>
      <c r="J8" s="25"/>
      <c r="K8" s="25"/>
      <c r="L8" s="25"/>
      <c r="M8" s="25"/>
      <c r="N8" s="25"/>
      <c r="O8" s="25"/>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c r="IL8" s="154"/>
      <c r="IM8" s="154"/>
      <c r="IN8" s="154"/>
      <c r="IO8" s="154"/>
      <c r="IP8" s="154"/>
      <c r="IQ8" s="154"/>
      <c r="IR8" s="154"/>
      <c r="IS8" s="154"/>
      <c r="IT8" s="154"/>
    </row>
    <row r="9" spans="1:254" s="155" customFormat="1" ht="40.5">
      <c r="A9" s="164">
        <v>1</v>
      </c>
      <c r="B9" s="167" t="s">
        <v>109</v>
      </c>
      <c r="C9" s="166" t="s">
        <v>110</v>
      </c>
      <c r="D9" s="168">
        <v>62</v>
      </c>
      <c r="E9" s="152"/>
      <c r="F9" s="152"/>
      <c r="G9" s="152"/>
      <c r="H9" s="152"/>
      <c r="I9" s="152"/>
      <c r="J9" s="152"/>
      <c r="K9" s="152"/>
      <c r="L9" s="152"/>
      <c r="M9" s="152"/>
      <c r="N9" s="152"/>
      <c r="O9" s="152"/>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4"/>
      <c r="IT9" s="154"/>
    </row>
    <row r="10" spans="1:254" s="155" customFormat="1" ht="40.5">
      <c r="A10" s="164">
        <v>2</v>
      </c>
      <c r="B10" s="167" t="s">
        <v>111</v>
      </c>
      <c r="C10" s="166" t="s">
        <v>26</v>
      </c>
      <c r="D10" s="168">
        <v>35</v>
      </c>
      <c r="E10" s="152"/>
      <c r="F10" s="152"/>
      <c r="G10" s="152"/>
      <c r="H10" s="152"/>
      <c r="I10" s="152"/>
      <c r="J10" s="152"/>
      <c r="K10" s="152"/>
      <c r="L10" s="152"/>
      <c r="M10" s="152"/>
      <c r="N10" s="152"/>
      <c r="O10" s="152"/>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row>
    <row r="11" spans="1:254" s="155" customFormat="1" ht="40.5">
      <c r="A11" s="164">
        <v>3</v>
      </c>
      <c r="B11" s="167" t="s">
        <v>112</v>
      </c>
      <c r="C11" s="166" t="s">
        <v>39</v>
      </c>
      <c r="D11" s="25">
        <v>7</v>
      </c>
      <c r="E11" s="152"/>
      <c r="F11" s="152"/>
      <c r="G11" s="152"/>
      <c r="H11" s="152"/>
      <c r="I11" s="152"/>
      <c r="J11" s="152"/>
      <c r="K11" s="152"/>
      <c r="L11" s="152"/>
      <c r="M11" s="152"/>
      <c r="N11" s="152"/>
      <c r="O11" s="152"/>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row>
    <row r="12" spans="1:254" s="155" customFormat="1" ht="40.5">
      <c r="A12" s="164">
        <v>4</v>
      </c>
      <c r="B12" s="167" t="s">
        <v>113</v>
      </c>
      <c r="C12" s="166" t="s">
        <v>39</v>
      </c>
      <c r="D12" s="25">
        <v>3</v>
      </c>
      <c r="E12" s="152"/>
      <c r="F12" s="152"/>
      <c r="G12" s="152"/>
      <c r="H12" s="152"/>
      <c r="I12" s="152"/>
      <c r="J12" s="152"/>
      <c r="K12" s="152"/>
      <c r="L12" s="152"/>
      <c r="M12" s="152"/>
      <c r="N12" s="152"/>
      <c r="O12" s="152"/>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row>
    <row r="13" spans="1:254" s="155" customFormat="1" ht="40.5">
      <c r="A13" s="164">
        <v>5</v>
      </c>
      <c r="B13" s="167" t="s">
        <v>114</v>
      </c>
      <c r="C13" s="166" t="s">
        <v>39</v>
      </c>
      <c r="D13" s="25">
        <v>15</v>
      </c>
      <c r="E13" s="152"/>
      <c r="F13" s="152"/>
      <c r="G13" s="152"/>
      <c r="H13" s="152"/>
      <c r="I13" s="152"/>
      <c r="J13" s="152"/>
      <c r="K13" s="152"/>
      <c r="L13" s="152"/>
      <c r="M13" s="152"/>
      <c r="N13" s="152"/>
      <c r="O13" s="152"/>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row>
    <row r="14" spans="1:255" s="169" customFormat="1" ht="13.5">
      <c r="A14" s="164">
        <v>6</v>
      </c>
      <c r="B14" s="167" t="s">
        <v>91</v>
      </c>
      <c r="C14" s="166" t="s">
        <v>115</v>
      </c>
      <c r="D14" s="25">
        <v>4</v>
      </c>
      <c r="E14" s="152"/>
      <c r="F14" s="152"/>
      <c r="G14" s="152"/>
      <c r="H14" s="152"/>
      <c r="I14" s="152"/>
      <c r="J14" s="152"/>
      <c r="K14" s="152"/>
      <c r="L14" s="152"/>
      <c r="M14" s="152"/>
      <c r="N14" s="152"/>
      <c r="O14" s="152"/>
      <c r="IO14" s="170"/>
      <c r="IP14" s="170"/>
      <c r="IQ14" s="170"/>
      <c r="IR14" s="170"/>
      <c r="IS14" s="170"/>
      <c r="IT14" s="170"/>
      <c r="IU14" s="170"/>
    </row>
    <row r="15" spans="1:255" s="169" customFormat="1" ht="14.25">
      <c r="A15" s="164">
        <v>7</v>
      </c>
      <c r="B15" s="190" t="s">
        <v>29</v>
      </c>
      <c r="C15" s="20"/>
      <c r="D15" s="24"/>
      <c r="E15" s="152"/>
      <c r="F15" s="152"/>
      <c r="G15" s="152"/>
      <c r="H15" s="152"/>
      <c r="I15" s="152"/>
      <c r="J15" s="152"/>
      <c r="K15" s="152"/>
      <c r="L15" s="152"/>
      <c r="M15" s="152"/>
      <c r="N15" s="152"/>
      <c r="O15" s="152"/>
      <c r="P15" s="154"/>
      <c r="IO15" s="170"/>
      <c r="IP15" s="170"/>
      <c r="IQ15" s="170"/>
      <c r="IR15" s="170"/>
      <c r="IS15" s="170"/>
      <c r="IT15" s="170"/>
      <c r="IU15" s="170"/>
    </row>
    <row r="16" spans="1:252" s="155" customFormat="1" ht="40.5">
      <c r="A16" s="164">
        <v>8</v>
      </c>
      <c r="B16" s="167" t="s">
        <v>116</v>
      </c>
      <c r="C16" s="166" t="s">
        <v>110</v>
      </c>
      <c r="D16" s="25">
        <v>62</v>
      </c>
      <c r="E16" s="25"/>
      <c r="F16" s="152"/>
      <c r="G16" s="152"/>
      <c r="H16" s="25"/>
      <c r="I16" s="152"/>
      <c r="J16" s="152"/>
      <c r="K16" s="152"/>
      <c r="L16" s="152"/>
      <c r="M16" s="152"/>
      <c r="N16" s="152"/>
      <c r="O16" s="152"/>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c r="IL16" s="154"/>
      <c r="IM16" s="154"/>
      <c r="IN16" s="154"/>
      <c r="IO16" s="154"/>
      <c r="IP16" s="154"/>
      <c r="IQ16" s="154"/>
      <c r="IR16" s="154"/>
    </row>
    <row r="17" spans="1:255" s="169" customFormat="1" ht="13.5">
      <c r="A17" s="164">
        <v>9</v>
      </c>
      <c r="B17" s="172" t="s">
        <v>117</v>
      </c>
      <c r="C17" s="20" t="s">
        <v>43</v>
      </c>
      <c r="D17" s="24">
        <f>ROUND(D16*2.5,2)</f>
        <v>155</v>
      </c>
      <c r="E17" s="152"/>
      <c r="F17" s="152"/>
      <c r="G17" s="152"/>
      <c r="H17" s="152"/>
      <c r="I17" s="152"/>
      <c r="J17" s="152"/>
      <c r="K17" s="152"/>
      <c r="L17" s="152"/>
      <c r="M17" s="152"/>
      <c r="N17" s="152"/>
      <c r="O17" s="152"/>
      <c r="P17" s="154"/>
      <c r="IO17" s="170"/>
      <c r="IP17" s="170"/>
      <c r="IQ17" s="170"/>
      <c r="IR17" s="170"/>
      <c r="IS17" s="170"/>
      <c r="IT17" s="170"/>
      <c r="IU17" s="170"/>
    </row>
    <row r="18" spans="1:255" s="169" customFormat="1" ht="25.5">
      <c r="A18" s="164">
        <v>10</v>
      </c>
      <c r="B18" s="172" t="s">
        <v>251</v>
      </c>
      <c r="C18" s="20" t="s">
        <v>42</v>
      </c>
      <c r="D18" s="24">
        <f>ROUND(D16*0.016,2)</f>
        <v>0.99</v>
      </c>
      <c r="E18" s="152"/>
      <c r="F18" s="152"/>
      <c r="G18" s="152"/>
      <c r="H18" s="152"/>
      <c r="I18" s="152"/>
      <c r="J18" s="152"/>
      <c r="K18" s="152"/>
      <c r="L18" s="152"/>
      <c r="M18" s="152"/>
      <c r="N18" s="152"/>
      <c r="O18" s="152"/>
      <c r="P18" s="154"/>
      <c r="IO18" s="170"/>
      <c r="IP18" s="170"/>
      <c r="IQ18" s="170"/>
      <c r="IR18" s="170"/>
      <c r="IS18" s="170"/>
      <c r="IT18" s="170"/>
      <c r="IU18" s="170"/>
    </row>
    <row r="19" spans="1:254" s="155" customFormat="1" ht="13.5">
      <c r="A19" s="164">
        <v>11</v>
      </c>
      <c r="B19" s="172" t="s">
        <v>119</v>
      </c>
      <c r="C19" s="166" t="s">
        <v>110</v>
      </c>
      <c r="D19" s="25">
        <f>D16</f>
        <v>62</v>
      </c>
      <c r="E19" s="25"/>
      <c r="F19" s="152"/>
      <c r="G19" s="152"/>
      <c r="H19" s="25"/>
      <c r="I19" s="152"/>
      <c r="J19" s="152"/>
      <c r="K19" s="152"/>
      <c r="L19" s="152"/>
      <c r="M19" s="152"/>
      <c r="N19" s="152"/>
      <c r="O19" s="152"/>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4"/>
      <c r="IL19" s="154"/>
      <c r="IM19" s="154"/>
      <c r="IN19" s="154"/>
      <c r="IO19" s="154"/>
      <c r="IP19" s="154"/>
      <c r="IQ19" s="154"/>
      <c r="IR19" s="154"/>
      <c r="IS19" s="154"/>
      <c r="IT19" s="154"/>
    </row>
    <row r="20" spans="1:255" s="169" customFormat="1" ht="27">
      <c r="A20" s="164">
        <v>12</v>
      </c>
      <c r="B20" s="173" t="s">
        <v>120</v>
      </c>
      <c r="C20" s="166" t="s">
        <v>110</v>
      </c>
      <c r="D20" s="24">
        <v>62</v>
      </c>
      <c r="E20" s="152"/>
      <c r="F20" s="152"/>
      <c r="G20" s="152"/>
      <c r="H20" s="152"/>
      <c r="I20" s="152"/>
      <c r="J20" s="152"/>
      <c r="K20" s="152"/>
      <c r="L20" s="152"/>
      <c r="M20" s="152"/>
      <c r="N20" s="152"/>
      <c r="O20" s="152"/>
      <c r="P20" s="154"/>
      <c r="IO20" s="170"/>
      <c r="IP20" s="170"/>
      <c r="IQ20" s="170"/>
      <c r="IR20" s="170"/>
      <c r="IS20" s="170"/>
      <c r="IT20" s="170"/>
      <c r="IU20" s="170"/>
    </row>
    <row r="21" spans="1:255" s="169" customFormat="1" ht="13.5">
      <c r="A21" s="164">
        <v>13</v>
      </c>
      <c r="B21" s="172" t="s">
        <v>121</v>
      </c>
      <c r="C21" s="20" t="s">
        <v>42</v>
      </c>
      <c r="D21" s="24">
        <f>ROUND(D20*0.15,2)</f>
        <v>9.3</v>
      </c>
      <c r="E21" s="152"/>
      <c r="F21" s="152"/>
      <c r="G21" s="152"/>
      <c r="H21" s="152"/>
      <c r="I21" s="152"/>
      <c r="J21" s="152"/>
      <c r="K21" s="152"/>
      <c r="L21" s="152"/>
      <c r="M21" s="152"/>
      <c r="N21" s="152"/>
      <c r="O21" s="152"/>
      <c r="P21" s="154"/>
      <c r="IO21" s="170"/>
      <c r="IP21" s="170"/>
      <c r="IQ21" s="170"/>
      <c r="IR21" s="170"/>
      <c r="IS21" s="170"/>
      <c r="IT21" s="170"/>
      <c r="IU21" s="170"/>
    </row>
    <row r="22" spans="1:255" s="169" customFormat="1" ht="13.5">
      <c r="A22" s="164">
        <v>14</v>
      </c>
      <c r="B22" s="172" t="s">
        <v>122</v>
      </c>
      <c r="C22" s="20" t="s">
        <v>42</v>
      </c>
      <c r="D22" s="24">
        <f>ROUND(D20*0.25,2)</f>
        <v>15.5</v>
      </c>
      <c r="E22" s="152"/>
      <c r="F22" s="152"/>
      <c r="G22" s="152"/>
      <c r="H22" s="152"/>
      <c r="I22" s="152"/>
      <c r="J22" s="152"/>
      <c r="K22" s="152"/>
      <c r="L22" s="152"/>
      <c r="M22" s="152"/>
      <c r="N22" s="152"/>
      <c r="O22" s="152"/>
      <c r="P22" s="154"/>
      <c r="IO22" s="170"/>
      <c r="IP22" s="170"/>
      <c r="IQ22" s="170"/>
      <c r="IR22" s="170"/>
      <c r="IS22" s="170"/>
      <c r="IT22" s="170"/>
      <c r="IU22" s="170"/>
    </row>
    <row r="23" spans="1:252" s="155" customFormat="1" ht="14.25">
      <c r="A23" s="164">
        <v>15</v>
      </c>
      <c r="B23" s="191" t="s">
        <v>49</v>
      </c>
      <c r="C23" s="20"/>
      <c r="D23" s="24"/>
      <c r="E23" s="25"/>
      <c r="F23" s="152"/>
      <c r="G23" s="152"/>
      <c r="H23" s="25"/>
      <c r="I23" s="152"/>
      <c r="J23" s="152"/>
      <c r="K23" s="152"/>
      <c r="L23" s="152"/>
      <c r="M23" s="152"/>
      <c r="N23" s="152"/>
      <c r="O23" s="152"/>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c r="IK23" s="154"/>
      <c r="IL23" s="154"/>
      <c r="IM23" s="154"/>
      <c r="IN23" s="154"/>
      <c r="IO23" s="154"/>
      <c r="IP23" s="154"/>
      <c r="IQ23" s="154"/>
      <c r="IR23" s="154"/>
    </row>
    <row r="24" spans="1:252" s="155" customFormat="1" ht="40.5">
      <c r="A24" s="164">
        <v>16</v>
      </c>
      <c r="B24" s="167" t="s">
        <v>158</v>
      </c>
      <c r="C24" s="166" t="s">
        <v>110</v>
      </c>
      <c r="D24" s="25">
        <v>113</v>
      </c>
      <c r="E24" s="25"/>
      <c r="F24" s="152"/>
      <c r="G24" s="152"/>
      <c r="H24" s="25"/>
      <c r="I24" s="152"/>
      <c r="J24" s="152"/>
      <c r="K24" s="152"/>
      <c r="L24" s="152"/>
      <c r="M24" s="152"/>
      <c r="N24" s="152"/>
      <c r="O24" s="152"/>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c r="GA24" s="154"/>
      <c r="GB24" s="154"/>
      <c r="GC24" s="154"/>
      <c r="GD24" s="154"/>
      <c r="GE24" s="154"/>
      <c r="GF24" s="154"/>
      <c r="GG24" s="154"/>
      <c r="GH24" s="154"/>
      <c r="GI24" s="154"/>
      <c r="GJ24" s="154"/>
      <c r="GK24" s="154"/>
      <c r="GL24" s="154"/>
      <c r="GM24" s="154"/>
      <c r="GN24" s="154"/>
      <c r="GO24" s="154"/>
      <c r="GP24" s="154"/>
      <c r="GQ24" s="154"/>
      <c r="GR24" s="154"/>
      <c r="GS24" s="154"/>
      <c r="GT24" s="154"/>
      <c r="GU24" s="154"/>
      <c r="GV24" s="154"/>
      <c r="GW24" s="154"/>
      <c r="GX24" s="154"/>
      <c r="GY24" s="154"/>
      <c r="GZ24" s="154"/>
      <c r="HA24" s="154"/>
      <c r="HB24" s="154"/>
      <c r="HC24" s="154"/>
      <c r="HD24" s="154"/>
      <c r="HE24" s="154"/>
      <c r="HF24" s="154"/>
      <c r="HG24" s="154"/>
      <c r="HH24" s="154"/>
      <c r="HI24" s="154"/>
      <c r="HJ24" s="154"/>
      <c r="HK24" s="154"/>
      <c r="HL24" s="154"/>
      <c r="HM24" s="154"/>
      <c r="HN24" s="154"/>
      <c r="HO24" s="154"/>
      <c r="HP24" s="154"/>
      <c r="HQ24" s="154"/>
      <c r="HR24" s="154"/>
      <c r="HS24" s="154"/>
      <c r="HT24" s="154"/>
      <c r="HU24" s="154"/>
      <c r="HV24" s="154"/>
      <c r="HW24" s="154"/>
      <c r="HX24" s="154"/>
      <c r="HY24" s="154"/>
      <c r="HZ24" s="154"/>
      <c r="IA24" s="154"/>
      <c r="IB24" s="154"/>
      <c r="IC24" s="154"/>
      <c r="ID24" s="154"/>
      <c r="IE24" s="154"/>
      <c r="IF24" s="154"/>
      <c r="IG24" s="154"/>
      <c r="IH24" s="154"/>
      <c r="II24" s="154"/>
      <c r="IJ24" s="154"/>
      <c r="IK24" s="154"/>
      <c r="IL24" s="154"/>
      <c r="IM24" s="154"/>
      <c r="IN24" s="154"/>
      <c r="IO24" s="154"/>
      <c r="IP24" s="154"/>
      <c r="IQ24" s="154"/>
      <c r="IR24" s="154"/>
    </row>
    <row r="25" spans="1:255" s="169" customFormat="1" ht="13.5">
      <c r="A25" s="164">
        <v>17</v>
      </c>
      <c r="B25" s="172" t="s">
        <v>117</v>
      </c>
      <c r="C25" s="20" t="s">
        <v>43</v>
      </c>
      <c r="D25" s="24">
        <f>ROUND(D24*2.5,2)</f>
        <v>282.5</v>
      </c>
      <c r="E25" s="152"/>
      <c r="F25" s="152"/>
      <c r="G25" s="152"/>
      <c r="H25" s="152"/>
      <c r="I25" s="152"/>
      <c r="J25" s="152"/>
      <c r="K25" s="152"/>
      <c r="L25" s="152"/>
      <c r="M25" s="152"/>
      <c r="N25" s="152"/>
      <c r="O25" s="152"/>
      <c r="P25" s="154"/>
      <c r="IO25" s="170"/>
      <c r="IP25" s="170"/>
      <c r="IQ25" s="170"/>
      <c r="IR25" s="170"/>
      <c r="IS25" s="170"/>
      <c r="IT25" s="170"/>
      <c r="IU25" s="170"/>
    </row>
    <row r="26" spans="1:255" s="169" customFormat="1" ht="25.5">
      <c r="A26" s="164">
        <v>18</v>
      </c>
      <c r="B26" s="172" t="s">
        <v>251</v>
      </c>
      <c r="C26" s="20" t="s">
        <v>42</v>
      </c>
      <c r="D26" s="24">
        <f>ROUND(D24*0.15,2)</f>
        <v>16.95</v>
      </c>
      <c r="E26" s="152"/>
      <c r="F26" s="152"/>
      <c r="G26" s="152"/>
      <c r="H26" s="152"/>
      <c r="I26" s="152"/>
      <c r="J26" s="152"/>
      <c r="K26" s="152"/>
      <c r="L26" s="152"/>
      <c r="M26" s="152"/>
      <c r="N26" s="152"/>
      <c r="O26" s="152"/>
      <c r="P26" s="154"/>
      <c r="IO26" s="170"/>
      <c r="IP26" s="170"/>
      <c r="IQ26" s="170"/>
      <c r="IR26" s="170"/>
      <c r="IS26" s="170"/>
      <c r="IT26" s="170"/>
      <c r="IU26" s="170"/>
    </row>
    <row r="27" spans="1:254" s="155" customFormat="1" ht="13.5">
      <c r="A27" s="164">
        <v>19</v>
      </c>
      <c r="B27" s="172" t="s">
        <v>119</v>
      </c>
      <c r="C27" s="166" t="s">
        <v>110</v>
      </c>
      <c r="D27" s="24">
        <f>ROUND(D24*0.016,2)</f>
        <v>1.81</v>
      </c>
      <c r="E27" s="25"/>
      <c r="F27" s="152"/>
      <c r="G27" s="152"/>
      <c r="H27" s="25"/>
      <c r="I27" s="152"/>
      <c r="J27" s="152"/>
      <c r="K27" s="152"/>
      <c r="L27" s="152"/>
      <c r="M27" s="152"/>
      <c r="N27" s="152"/>
      <c r="O27" s="152"/>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G27" s="154"/>
      <c r="FH27" s="154"/>
      <c r="FI27" s="154"/>
      <c r="FJ27" s="154"/>
      <c r="FK27" s="154"/>
      <c r="FL27" s="154"/>
      <c r="FM27" s="154"/>
      <c r="FN27" s="154"/>
      <c r="FO27" s="154"/>
      <c r="FP27" s="154"/>
      <c r="FQ27" s="154"/>
      <c r="FR27" s="154"/>
      <c r="FS27" s="154"/>
      <c r="FT27" s="154"/>
      <c r="FU27" s="154"/>
      <c r="FV27" s="154"/>
      <c r="FW27" s="154"/>
      <c r="FX27" s="154"/>
      <c r="FY27" s="154"/>
      <c r="FZ27" s="154"/>
      <c r="GA27" s="154"/>
      <c r="GB27" s="154"/>
      <c r="GC27" s="154"/>
      <c r="GD27" s="154"/>
      <c r="GE27" s="154"/>
      <c r="GF27" s="154"/>
      <c r="GG27" s="154"/>
      <c r="GH27" s="154"/>
      <c r="GI27" s="154"/>
      <c r="GJ27" s="154"/>
      <c r="GK27" s="154"/>
      <c r="GL27" s="154"/>
      <c r="GM27" s="154"/>
      <c r="GN27" s="154"/>
      <c r="GO27" s="154"/>
      <c r="GP27" s="154"/>
      <c r="GQ27" s="154"/>
      <c r="GR27" s="154"/>
      <c r="GS27" s="154"/>
      <c r="GT27" s="154"/>
      <c r="GU27" s="154"/>
      <c r="GV27" s="154"/>
      <c r="GW27" s="154"/>
      <c r="GX27" s="154"/>
      <c r="GY27" s="154"/>
      <c r="GZ27" s="154"/>
      <c r="HA27" s="154"/>
      <c r="HB27" s="154"/>
      <c r="HC27" s="154"/>
      <c r="HD27" s="154"/>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154"/>
      <c r="IB27" s="154"/>
      <c r="IC27" s="154"/>
      <c r="ID27" s="154"/>
      <c r="IE27" s="154"/>
      <c r="IF27" s="154"/>
      <c r="IG27" s="154"/>
      <c r="IH27" s="154"/>
      <c r="II27" s="154"/>
      <c r="IJ27" s="154"/>
      <c r="IK27" s="154"/>
      <c r="IL27" s="154"/>
      <c r="IM27" s="154"/>
      <c r="IN27" s="154"/>
      <c r="IO27" s="154"/>
      <c r="IP27" s="154"/>
      <c r="IQ27" s="154"/>
      <c r="IR27" s="154"/>
      <c r="IS27" s="154"/>
      <c r="IT27" s="154"/>
    </row>
    <row r="28" spans="1:255" s="169" customFormat="1" ht="40.5">
      <c r="A28" s="164">
        <v>20</v>
      </c>
      <c r="B28" s="173" t="s">
        <v>124</v>
      </c>
      <c r="C28" s="166" t="s">
        <v>110</v>
      </c>
      <c r="D28" s="25">
        <f>D24</f>
        <v>113</v>
      </c>
      <c r="E28" s="152"/>
      <c r="F28" s="152"/>
      <c r="G28" s="152"/>
      <c r="H28" s="152"/>
      <c r="I28" s="152"/>
      <c r="J28" s="152"/>
      <c r="K28" s="152"/>
      <c r="L28" s="152"/>
      <c r="M28" s="152"/>
      <c r="N28" s="152"/>
      <c r="O28" s="152"/>
      <c r="P28" s="154"/>
      <c r="IO28" s="170"/>
      <c r="IP28" s="170"/>
      <c r="IQ28" s="170"/>
      <c r="IR28" s="170"/>
      <c r="IS28" s="170"/>
      <c r="IT28" s="170"/>
      <c r="IU28" s="170"/>
    </row>
    <row r="29" spans="1:255" s="169" customFormat="1" ht="25.5">
      <c r="A29" s="164">
        <v>21</v>
      </c>
      <c r="B29" s="172" t="s">
        <v>125</v>
      </c>
      <c r="C29" s="20" t="s">
        <v>42</v>
      </c>
      <c r="D29" s="24">
        <f>ROUND(D28*0.15,2)</f>
        <v>16.95</v>
      </c>
      <c r="E29" s="152"/>
      <c r="F29" s="152"/>
      <c r="G29" s="152"/>
      <c r="H29" s="152"/>
      <c r="I29" s="152"/>
      <c r="J29" s="152"/>
      <c r="K29" s="152"/>
      <c r="L29" s="152"/>
      <c r="M29" s="152"/>
      <c r="N29" s="152"/>
      <c r="O29" s="152"/>
      <c r="P29" s="154"/>
      <c r="IO29" s="170"/>
      <c r="IP29" s="170"/>
      <c r="IQ29" s="170"/>
      <c r="IR29" s="170"/>
      <c r="IS29" s="170"/>
      <c r="IT29" s="170"/>
      <c r="IU29" s="170"/>
    </row>
    <row r="30" spans="1:255" s="169" customFormat="1" ht="25.5">
      <c r="A30" s="164">
        <v>22</v>
      </c>
      <c r="B30" s="172" t="s">
        <v>240</v>
      </c>
      <c r="C30" s="20" t="s">
        <v>42</v>
      </c>
      <c r="D30" s="24">
        <f>ROUND(D28*0.25,2)</f>
        <v>28.25</v>
      </c>
      <c r="E30" s="152"/>
      <c r="F30" s="152"/>
      <c r="G30" s="152"/>
      <c r="H30" s="152"/>
      <c r="I30" s="152"/>
      <c r="J30" s="152"/>
      <c r="K30" s="152"/>
      <c r="L30" s="152"/>
      <c r="M30" s="152"/>
      <c r="N30" s="152"/>
      <c r="O30" s="152"/>
      <c r="P30" s="154"/>
      <c r="IO30" s="170"/>
      <c r="IP30" s="170"/>
      <c r="IQ30" s="170"/>
      <c r="IR30" s="170"/>
      <c r="IS30" s="170"/>
      <c r="IT30" s="170"/>
      <c r="IU30" s="170"/>
    </row>
    <row r="31" spans="1:252" s="155" customFormat="1" ht="40.5">
      <c r="A31" s="164">
        <v>23</v>
      </c>
      <c r="B31" s="167" t="s">
        <v>327</v>
      </c>
      <c r="C31" s="166" t="s">
        <v>39</v>
      </c>
      <c r="D31" s="25">
        <v>4</v>
      </c>
      <c r="E31" s="25"/>
      <c r="F31" s="152"/>
      <c r="G31" s="152"/>
      <c r="H31" s="25"/>
      <c r="I31" s="152"/>
      <c r="J31" s="152"/>
      <c r="K31" s="152"/>
      <c r="L31" s="152"/>
      <c r="M31" s="152"/>
      <c r="N31" s="152"/>
      <c r="O31" s="152"/>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c r="EX31" s="154"/>
      <c r="EY31" s="154"/>
      <c r="EZ31" s="154"/>
      <c r="FA31" s="154"/>
      <c r="FB31" s="154"/>
      <c r="FC31" s="154"/>
      <c r="FD31" s="154"/>
      <c r="FE31" s="154"/>
      <c r="FF31" s="154"/>
      <c r="FG31" s="154"/>
      <c r="FH31" s="154"/>
      <c r="FI31" s="154"/>
      <c r="FJ31" s="154"/>
      <c r="FK31" s="154"/>
      <c r="FL31" s="154"/>
      <c r="FM31" s="154"/>
      <c r="FN31" s="154"/>
      <c r="FO31" s="154"/>
      <c r="FP31" s="154"/>
      <c r="FQ31" s="154"/>
      <c r="FR31" s="154"/>
      <c r="FS31" s="154"/>
      <c r="FT31" s="154"/>
      <c r="FU31" s="154"/>
      <c r="FV31" s="154"/>
      <c r="FW31" s="154"/>
      <c r="FX31" s="154"/>
      <c r="FY31" s="154"/>
      <c r="FZ31" s="154"/>
      <c r="GA31" s="154"/>
      <c r="GB31" s="154"/>
      <c r="GC31" s="154"/>
      <c r="GD31" s="154"/>
      <c r="GE31" s="154"/>
      <c r="GF31" s="154"/>
      <c r="GG31" s="154"/>
      <c r="GH31" s="154"/>
      <c r="GI31" s="154"/>
      <c r="GJ31" s="154"/>
      <c r="GK31" s="154"/>
      <c r="GL31" s="154"/>
      <c r="GM31" s="154"/>
      <c r="GN31" s="154"/>
      <c r="GO31" s="154"/>
      <c r="GP31" s="154"/>
      <c r="GQ31" s="154"/>
      <c r="GR31" s="154"/>
      <c r="GS31" s="154"/>
      <c r="GT31" s="154"/>
      <c r="GU31" s="154"/>
      <c r="GV31" s="154"/>
      <c r="GW31" s="154"/>
      <c r="GX31" s="154"/>
      <c r="GY31" s="154"/>
      <c r="GZ31" s="154"/>
      <c r="HA31" s="154"/>
      <c r="HB31" s="154"/>
      <c r="HC31" s="154"/>
      <c r="HD31" s="154"/>
      <c r="HE31" s="154"/>
      <c r="HF31" s="154"/>
      <c r="HG31" s="154"/>
      <c r="HH31" s="154"/>
      <c r="HI31" s="154"/>
      <c r="HJ31" s="154"/>
      <c r="HK31" s="154"/>
      <c r="HL31" s="154"/>
      <c r="HM31" s="154"/>
      <c r="HN31" s="154"/>
      <c r="HO31" s="154"/>
      <c r="HP31" s="154"/>
      <c r="HQ31" s="154"/>
      <c r="HR31" s="154"/>
      <c r="HS31" s="154"/>
      <c r="HT31" s="154"/>
      <c r="HU31" s="154"/>
      <c r="HV31" s="154"/>
      <c r="HW31" s="154"/>
      <c r="HX31" s="154"/>
      <c r="HY31" s="154"/>
      <c r="HZ31" s="154"/>
      <c r="IA31" s="154"/>
      <c r="IB31" s="154"/>
      <c r="IC31" s="154"/>
      <c r="ID31" s="154"/>
      <c r="IE31" s="154"/>
      <c r="IF31" s="154"/>
      <c r="IG31" s="154"/>
      <c r="IH31" s="154"/>
      <c r="II31" s="154"/>
      <c r="IJ31" s="154"/>
      <c r="IK31" s="154"/>
      <c r="IL31" s="154"/>
      <c r="IM31" s="154"/>
      <c r="IN31" s="154"/>
      <c r="IO31" s="154"/>
      <c r="IP31" s="154"/>
      <c r="IQ31" s="154"/>
      <c r="IR31" s="154"/>
    </row>
    <row r="32" spans="1:255" s="169" customFormat="1" ht="25.5">
      <c r="A32" s="164">
        <v>24</v>
      </c>
      <c r="B32" s="172" t="s">
        <v>255</v>
      </c>
      <c r="C32" s="20" t="s">
        <v>43</v>
      </c>
      <c r="D32" s="24">
        <f>ROUND(D31*1.8,2)</f>
        <v>7.2</v>
      </c>
      <c r="E32" s="152"/>
      <c r="F32" s="152"/>
      <c r="G32" s="152"/>
      <c r="H32" s="152"/>
      <c r="I32" s="152"/>
      <c r="J32" s="152"/>
      <c r="K32" s="152"/>
      <c r="L32" s="152"/>
      <c r="M32" s="152"/>
      <c r="N32" s="152"/>
      <c r="O32" s="152"/>
      <c r="P32" s="154"/>
      <c r="IO32" s="170"/>
      <c r="IP32" s="170"/>
      <c r="IQ32" s="170"/>
      <c r="IR32" s="170"/>
      <c r="IS32" s="170"/>
      <c r="IT32" s="170"/>
      <c r="IU32" s="170"/>
    </row>
    <row r="33" spans="1:255" s="169" customFormat="1" ht="38.25">
      <c r="A33" s="164">
        <v>25</v>
      </c>
      <c r="B33" s="172" t="s">
        <v>256</v>
      </c>
      <c r="C33" s="20" t="s">
        <v>42</v>
      </c>
      <c r="D33" s="24">
        <f>ROUND(D31*0.2,2)</f>
        <v>0.8</v>
      </c>
      <c r="E33" s="152"/>
      <c r="F33" s="152"/>
      <c r="G33" s="152"/>
      <c r="H33" s="152"/>
      <c r="I33" s="152"/>
      <c r="J33" s="152"/>
      <c r="K33" s="152"/>
      <c r="L33" s="152"/>
      <c r="M33" s="152"/>
      <c r="N33" s="152"/>
      <c r="O33" s="152"/>
      <c r="P33" s="154"/>
      <c r="IO33" s="170"/>
      <c r="IP33" s="170"/>
      <c r="IQ33" s="170"/>
      <c r="IR33" s="170"/>
      <c r="IS33" s="170"/>
      <c r="IT33" s="170"/>
      <c r="IU33" s="170"/>
    </row>
    <row r="34" spans="1:254" s="155" customFormat="1" ht="13.5">
      <c r="A34" s="164">
        <v>26</v>
      </c>
      <c r="B34" s="172" t="s">
        <v>227</v>
      </c>
      <c r="C34" s="166" t="s">
        <v>110</v>
      </c>
      <c r="D34" s="24">
        <f>ROUND(D31*0.05,2)</f>
        <v>0.2</v>
      </c>
      <c r="E34" s="25"/>
      <c r="F34" s="152"/>
      <c r="G34" s="152"/>
      <c r="H34" s="25"/>
      <c r="I34" s="152"/>
      <c r="J34" s="152"/>
      <c r="K34" s="152"/>
      <c r="L34" s="152"/>
      <c r="M34" s="152"/>
      <c r="N34" s="152"/>
      <c r="O34" s="152"/>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c r="IS34" s="154"/>
      <c r="IT34" s="154"/>
    </row>
    <row r="35" spans="1:252" s="155" customFormat="1" ht="27">
      <c r="A35" s="164">
        <v>27</v>
      </c>
      <c r="B35" s="167" t="s">
        <v>131</v>
      </c>
      <c r="C35" s="166" t="s">
        <v>39</v>
      </c>
      <c r="D35" s="25">
        <v>4</v>
      </c>
      <c r="E35" s="25"/>
      <c r="F35" s="152"/>
      <c r="G35" s="152"/>
      <c r="H35" s="25"/>
      <c r="I35" s="152"/>
      <c r="J35" s="152"/>
      <c r="K35" s="152"/>
      <c r="L35" s="152"/>
      <c r="M35" s="152"/>
      <c r="N35" s="152"/>
      <c r="O35" s="152"/>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c r="FF35" s="154"/>
      <c r="FG35" s="154"/>
      <c r="FH35" s="154"/>
      <c r="FI35" s="154"/>
      <c r="FJ35" s="154"/>
      <c r="FK35" s="154"/>
      <c r="FL35" s="154"/>
      <c r="FM35" s="154"/>
      <c r="FN35" s="154"/>
      <c r="FO35" s="154"/>
      <c r="FP35" s="154"/>
      <c r="FQ35" s="154"/>
      <c r="FR35" s="154"/>
      <c r="FS35" s="154"/>
      <c r="FT35" s="154"/>
      <c r="FU35" s="154"/>
      <c r="FV35" s="154"/>
      <c r="FW35" s="154"/>
      <c r="FX35" s="154"/>
      <c r="FY35" s="154"/>
      <c r="FZ35" s="154"/>
      <c r="GA35" s="154"/>
      <c r="GB35" s="154"/>
      <c r="GC35" s="154"/>
      <c r="GD35" s="154"/>
      <c r="GE35" s="154"/>
      <c r="GF35" s="154"/>
      <c r="GG35" s="154"/>
      <c r="GH35" s="154"/>
      <c r="GI35" s="154"/>
      <c r="GJ35" s="154"/>
      <c r="GK35" s="154"/>
      <c r="GL35" s="154"/>
      <c r="GM35" s="154"/>
      <c r="GN35" s="154"/>
      <c r="GO35" s="154"/>
      <c r="GP35" s="154"/>
      <c r="GQ35" s="154"/>
      <c r="GR35" s="154"/>
      <c r="GS35" s="154"/>
      <c r="GT35" s="154"/>
      <c r="GU35" s="154"/>
      <c r="GV35" s="154"/>
      <c r="GW35" s="154"/>
      <c r="GX35" s="154"/>
      <c r="GY35" s="154"/>
      <c r="GZ35" s="154"/>
      <c r="HA35" s="154"/>
      <c r="HB35" s="154"/>
      <c r="HC35" s="154"/>
      <c r="HD35" s="154"/>
      <c r="HE35" s="154"/>
      <c r="HF35" s="154"/>
      <c r="HG35" s="154"/>
      <c r="HH35" s="154"/>
      <c r="HI35" s="154"/>
      <c r="HJ35" s="154"/>
      <c r="HK35" s="154"/>
      <c r="HL35" s="154"/>
      <c r="HM35" s="154"/>
      <c r="HN35" s="154"/>
      <c r="HO35" s="154"/>
      <c r="HP35" s="154"/>
      <c r="HQ35" s="154"/>
      <c r="HR35" s="154"/>
      <c r="HS35" s="154"/>
      <c r="HT35" s="154"/>
      <c r="HU35" s="154"/>
      <c r="HV35" s="154"/>
      <c r="HW35" s="154"/>
      <c r="HX35" s="154"/>
      <c r="HY35" s="154"/>
      <c r="HZ35" s="154"/>
      <c r="IA35" s="154"/>
      <c r="IB35" s="154"/>
      <c r="IC35" s="154"/>
      <c r="ID35" s="154"/>
      <c r="IE35" s="154"/>
      <c r="IF35" s="154"/>
      <c r="IG35" s="154"/>
      <c r="IH35" s="154"/>
      <c r="II35" s="154"/>
      <c r="IJ35" s="154"/>
      <c r="IK35" s="154"/>
      <c r="IL35" s="154"/>
      <c r="IM35" s="154"/>
      <c r="IN35" s="154"/>
      <c r="IO35" s="154"/>
      <c r="IP35" s="154"/>
      <c r="IQ35" s="154"/>
      <c r="IR35" s="154"/>
    </row>
    <row r="36" spans="1:255" s="169" customFormat="1" ht="25.5">
      <c r="A36" s="164">
        <v>28</v>
      </c>
      <c r="B36" s="172" t="s">
        <v>242</v>
      </c>
      <c r="C36" s="166" t="s">
        <v>42</v>
      </c>
      <c r="D36" s="25">
        <f>ROUND(D35*0.25,1)</f>
        <v>1</v>
      </c>
      <c r="E36" s="152"/>
      <c r="F36" s="152"/>
      <c r="G36" s="152"/>
      <c r="H36" s="152"/>
      <c r="I36" s="152"/>
      <c r="J36" s="152"/>
      <c r="K36" s="152"/>
      <c r="L36" s="152"/>
      <c r="M36" s="152"/>
      <c r="N36" s="152"/>
      <c r="O36" s="152"/>
      <c r="P36" s="154"/>
      <c r="IO36" s="170"/>
      <c r="IP36" s="170"/>
      <c r="IQ36" s="170"/>
      <c r="IR36" s="170"/>
      <c r="IS36" s="170"/>
      <c r="IT36" s="170"/>
      <c r="IU36" s="170"/>
    </row>
    <row r="37" spans="1:254" s="155" customFormat="1" ht="40.5">
      <c r="A37" s="164">
        <v>29</v>
      </c>
      <c r="B37" s="167" t="s">
        <v>133</v>
      </c>
      <c r="C37" s="166" t="s">
        <v>39</v>
      </c>
      <c r="D37" s="25">
        <v>1</v>
      </c>
      <c r="E37" s="23"/>
      <c r="F37" s="152"/>
      <c r="G37" s="152"/>
      <c r="H37" s="21"/>
      <c r="I37" s="152"/>
      <c r="J37" s="152"/>
      <c r="K37" s="152"/>
      <c r="L37" s="152"/>
      <c r="M37" s="152"/>
      <c r="N37" s="152"/>
      <c r="O37" s="152"/>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c r="ET37" s="154"/>
      <c r="EU37" s="154"/>
      <c r="EV37" s="154"/>
      <c r="EW37" s="154"/>
      <c r="EX37" s="154"/>
      <c r="EY37" s="154"/>
      <c r="EZ37" s="154"/>
      <c r="FA37" s="154"/>
      <c r="FB37" s="154"/>
      <c r="FC37" s="154"/>
      <c r="FD37" s="154"/>
      <c r="FE37" s="154"/>
      <c r="FF37" s="154"/>
      <c r="FG37" s="154"/>
      <c r="FH37" s="154"/>
      <c r="FI37" s="154"/>
      <c r="FJ37" s="154"/>
      <c r="FK37" s="154"/>
      <c r="FL37" s="154"/>
      <c r="FM37" s="154"/>
      <c r="FN37" s="154"/>
      <c r="FO37" s="154"/>
      <c r="FP37" s="154"/>
      <c r="FQ37" s="154"/>
      <c r="FR37" s="154"/>
      <c r="FS37" s="154"/>
      <c r="FT37" s="154"/>
      <c r="FU37" s="154"/>
      <c r="FV37" s="154"/>
      <c r="FW37" s="154"/>
      <c r="FX37" s="154"/>
      <c r="FY37" s="154"/>
      <c r="FZ37" s="154"/>
      <c r="GA37" s="154"/>
      <c r="GB37" s="154"/>
      <c r="GC37" s="154"/>
      <c r="GD37" s="154"/>
      <c r="GE37" s="154"/>
      <c r="GF37" s="154"/>
      <c r="GG37" s="154"/>
      <c r="GH37" s="154"/>
      <c r="GI37" s="154"/>
      <c r="GJ37" s="154"/>
      <c r="GK37" s="154"/>
      <c r="GL37" s="154"/>
      <c r="GM37" s="154"/>
      <c r="GN37" s="154"/>
      <c r="GO37" s="154"/>
      <c r="GP37" s="154"/>
      <c r="GQ37" s="154"/>
      <c r="GR37" s="154"/>
      <c r="GS37" s="154"/>
      <c r="GT37" s="154"/>
      <c r="GU37" s="154"/>
      <c r="GV37" s="154"/>
      <c r="GW37" s="154"/>
      <c r="GX37" s="154"/>
      <c r="GY37" s="154"/>
      <c r="GZ37" s="154"/>
      <c r="HA37" s="154"/>
      <c r="HB37" s="154"/>
      <c r="HC37" s="154"/>
      <c r="HD37" s="154"/>
      <c r="HE37" s="154"/>
      <c r="HF37" s="154"/>
      <c r="HG37" s="154"/>
      <c r="HH37" s="154"/>
      <c r="HI37" s="154"/>
      <c r="HJ37" s="154"/>
      <c r="HK37" s="154"/>
      <c r="HL37" s="154"/>
      <c r="HM37" s="154"/>
      <c r="HN37" s="154"/>
      <c r="HO37" s="154"/>
      <c r="HP37" s="154"/>
      <c r="HQ37" s="154"/>
      <c r="HR37" s="154"/>
      <c r="HS37" s="154"/>
      <c r="HT37" s="154"/>
      <c r="HU37" s="154"/>
      <c r="HV37" s="154"/>
      <c r="HW37" s="154"/>
      <c r="HX37" s="154"/>
      <c r="HY37" s="154"/>
      <c r="HZ37" s="154"/>
      <c r="IA37" s="154"/>
      <c r="IB37" s="154"/>
      <c r="IC37" s="154"/>
      <c r="ID37" s="154"/>
      <c r="IE37" s="154"/>
      <c r="IF37" s="154"/>
      <c r="IG37" s="154"/>
      <c r="IH37" s="154"/>
      <c r="II37" s="154"/>
      <c r="IJ37" s="154"/>
      <c r="IK37" s="154"/>
      <c r="IL37" s="154"/>
      <c r="IM37" s="154"/>
      <c r="IN37" s="154"/>
      <c r="IO37" s="154"/>
      <c r="IP37" s="154"/>
      <c r="IQ37" s="154"/>
      <c r="IR37" s="154"/>
      <c r="IS37" s="154"/>
      <c r="IT37" s="154"/>
    </row>
    <row r="38" spans="1:252" s="155" customFormat="1" ht="13.5">
      <c r="A38" s="164">
        <v>30</v>
      </c>
      <c r="B38" s="167" t="s">
        <v>134</v>
      </c>
      <c r="C38" s="166" t="s">
        <v>26</v>
      </c>
      <c r="D38" s="25">
        <v>17</v>
      </c>
      <c r="E38" s="25"/>
      <c r="F38" s="152"/>
      <c r="G38" s="152"/>
      <c r="H38" s="25"/>
      <c r="I38" s="152"/>
      <c r="J38" s="152"/>
      <c r="K38" s="152"/>
      <c r="L38" s="152"/>
      <c r="M38" s="152"/>
      <c r="N38" s="152"/>
      <c r="O38" s="152"/>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c r="ET38" s="154"/>
      <c r="EU38" s="154"/>
      <c r="EV38" s="154"/>
      <c r="EW38" s="154"/>
      <c r="EX38" s="154"/>
      <c r="EY38" s="154"/>
      <c r="EZ38" s="154"/>
      <c r="FA38" s="154"/>
      <c r="FB38" s="154"/>
      <c r="FC38" s="154"/>
      <c r="FD38" s="154"/>
      <c r="FE38" s="154"/>
      <c r="FF38" s="154"/>
      <c r="FG38" s="154"/>
      <c r="FH38" s="154"/>
      <c r="FI38" s="154"/>
      <c r="FJ38" s="154"/>
      <c r="FK38" s="154"/>
      <c r="FL38" s="154"/>
      <c r="FM38" s="154"/>
      <c r="FN38" s="154"/>
      <c r="FO38" s="154"/>
      <c r="FP38" s="154"/>
      <c r="FQ38" s="154"/>
      <c r="FR38" s="154"/>
      <c r="FS38" s="154"/>
      <c r="FT38" s="154"/>
      <c r="FU38" s="154"/>
      <c r="FV38" s="154"/>
      <c r="FW38" s="154"/>
      <c r="FX38" s="154"/>
      <c r="FY38" s="154"/>
      <c r="FZ38" s="154"/>
      <c r="GA38" s="154"/>
      <c r="GB38" s="154"/>
      <c r="GC38" s="154"/>
      <c r="GD38" s="154"/>
      <c r="GE38" s="154"/>
      <c r="GF38" s="154"/>
      <c r="GG38" s="154"/>
      <c r="GH38" s="154"/>
      <c r="GI38" s="154"/>
      <c r="GJ38" s="154"/>
      <c r="GK38" s="154"/>
      <c r="GL38" s="154"/>
      <c r="GM38" s="154"/>
      <c r="GN38" s="154"/>
      <c r="GO38" s="154"/>
      <c r="GP38" s="154"/>
      <c r="GQ38" s="154"/>
      <c r="GR38" s="154"/>
      <c r="GS38" s="154"/>
      <c r="GT38" s="154"/>
      <c r="GU38" s="154"/>
      <c r="GV38" s="154"/>
      <c r="GW38" s="154"/>
      <c r="GX38" s="154"/>
      <c r="GY38" s="154"/>
      <c r="GZ38" s="154"/>
      <c r="HA38" s="154"/>
      <c r="HB38" s="154"/>
      <c r="HC38" s="154"/>
      <c r="HD38" s="154"/>
      <c r="HE38" s="154"/>
      <c r="HF38" s="154"/>
      <c r="HG38" s="154"/>
      <c r="HH38" s="154"/>
      <c r="HI38" s="154"/>
      <c r="HJ38" s="154"/>
      <c r="HK38" s="154"/>
      <c r="HL38" s="154"/>
      <c r="HM38" s="154"/>
      <c r="HN38" s="154"/>
      <c r="HO38" s="154"/>
      <c r="HP38" s="154"/>
      <c r="HQ38" s="154"/>
      <c r="HR38" s="154"/>
      <c r="HS38" s="154"/>
      <c r="HT38" s="154"/>
      <c r="HU38" s="154"/>
      <c r="HV38" s="154"/>
      <c r="HW38" s="154"/>
      <c r="HX38" s="154"/>
      <c r="HY38" s="154"/>
      <c r="HZ38" s="154"/>
      <c r="IA38" s="154"/>
      <c r="IB38" s="154"/>
      <c r="IC38" s="154"/>
      <c r="ID38" s="154"/>
      <c r="IE38" s="154"/>
      <c r="IF38" s="154"/>
      <c r="IG38" s="154"/>
      <c r="IH38" s="154"/>
      <c r="II38" s="154"/>
      <c r="IJ38" s="154"/>
      <c r="IK38" s="154"/>
      <c r="IL38" s="154"/>
      <c r="IM38" s="154"/>
      <c r="IN38" s="154"/>
      <c r="IO38" s="154"/>
      <c r="IP38" s="154"/>
      <c r="IQ38" s="154"/>
      <c r="IR38" s="154"/>
    </row>
    <row r="39" spans="1:255" s="169" customFormat="1" ht="25.5">
      <c r="A39" s="164">
        <v>31</v>
      </c>
      <c r="B39" s="172" t="s">
        <v>242</v>
      </c>
      <c r="C39" s="166" t="s">
        <v>42</v>
      </c>
      <c r="D39" s="25">
        <f>ROUND(D38*0.03,1)</f>
        <v>0.5</v>
      </c>
      <c r="E39" s="152"/>
      <c r="F39" s="152"/>
      <c r="G39" s="152"/>
      <c r="H39" s="152"/>
      <c r="I39" s="152"/>
      <c r="J39" s="152"/>
      <c r="K39" s="152"/>
      <c r="L39" s="152"/>
      <c r="M39" s="152"/>
      <c r="N39" s="152"/>
      <c r="O39" s="152"/>
      <c r="P39" s="154"/>
      <c r="IO39" s="170"/>
      <c r="IP39" s="170"/>
      <c r="IQ39" s="170"/>
      <c r="IR39" s="170"/>
      <c r="IS39" s="170"/>
      <c r="IT39" s="170"/>
      <c r="IU39" s="170"/>
    </row>
    <row r="40" spans="1:255" s="169" customFormat="1" ht="14.25">
      <c r="A40" s="164">
        <v>32</v>
      </c>
      <c r="B40" s="192" t="s">
        <v>48</v>
      </c>
      <c r="C40" s="20"/>
      <c r="D40" s="24"/>
      <c r="E40" s="152"/>
      <c r="F40" s="152"/>
      <c r="G40" s="152"/>
      <c r="H40" s="152"/>
      <c r="I40" s="152"/>
      <c r="J40" s="152"/>
      <c r="K40" s="152"/>
      <c r="L40" s="152"/>
      <c r="M40" s="152"/>
      <c r="N40" s="152"/>
      <c r="O40" s="152"/>
      <c r="P40" s="154"/>
      <c r="IO40" s="170"/>
      <c r="IP40" s="170"/>
      <c r="IQ40" s="170"/>
      <c r="IR40" s="170"/>
      <c r="IS40" s="170"/>
      <c r="IT40" s="170"/>
      <c r="IU40" s="170"/>
    </row>
    <row r="41" spans="1:252" s="155" customFormat="1" ht="13.5">
      <c r="A41" s="164">
        <v>33</v>
      </c>
      <c r="B41" s="167" t="s">
        <v>135</v>
      </c>
      <c r="C41" s="166" t="s">
        <v>110</v>
      </c>
      <c r="D41" s="24">
        <f>D9</f>
        <v>62</v>
      </c>
      <c r="E41" s="25"/>
      <c r="F41" s="152"/>
      <c r="G41" s="152"/>
      <c r="H41" s="25"/>
      <c r="I41" s="152"/>
      <c r="J41" s="152"/>
      <c r="K41" s="152"/>
      <c r="L41" s="152"/>
      <c r="M41" s="152"/>
      <c r="N41" s="152"/>
      <c r="O41" s="152"/>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4"/>
      <c r="GK41" s="154"/>
      <c r="GL41" s="154"/>
      <c r="GM41" s="154"/>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4"/>
      <c r="IN41" s="154"/>
      <c r="IO41" s="154"/>
      <c r="IP41" s="154"/>
      <c r="IQ41" s="154"/>
      <c r="IR41" s="154"/>
    </row>
    <row r="42" spans="1:255" s="169" customFormat="1" ht="13.5">
      <c r="A42" s="164">
        <v>34</v>
      </c>
      <c r="B42" s="172" t="s">
        <v>257</v>
      </c>
      <c r="C42" s="20" t="s">
        <v>42</v>
      </c>
      <c r="D42" s="24">
        <f>ROUND(D41*0.2,2)</f>
        <v>12.4</v>
      </c>
      <c r="E42" s="152"/>
      <c r="F42" s="152"/>
      <c r="G42" s="152"/>
      <c r="H42" s="152"/>
      <c r="I42" s="152"/>
      <c r="J42" s="152"/>
      <c r="K42" s="152"/>
      <c r="L42" s="152"/>
      <c r="M42" s="152"/>
      <c r="N42" s="152"/>
      <c r="O42" s="152"/>
      <c r="P42" s="154"/>
      <c r="IO42" s="170"/>
      <c r="IP42" s="170"/>
      <c r="IQ42" s="170"/>
      <c r="IR42" s="170"/>
      <c r="IS42" s="170"/>
      <c r="IT42" s="170"/>
      <c r="IU42" s="170"/>
    </row>
    <row r="43" spans="1:255" s="169" customFormat="1" ht="27">
      <c r="A43" s="164">
        <v>35</v>
      </c>
      <c r="B43" s="167" t="s">
        <v>137</v>
      </c>
      <c r="C43" s="166" t="s">
        <v>110</v>
      </c>
      <c r="D43" s="24">
        <f>D9</f>
        <v>62</v>
      </c>
      <c r="E43" s="152"/>
      <c r="F43" s="152"/>
      <c r="G43" s="152"/>
      <c r="H43" s="152"/>
      <c r="I43" s="152"/>
      <c r="J43" s="152"/>
      <c r="K43" s="152"/>
      <c r="L43" s="152"/>
      <c r="M43" s="152"/>
      <c r="N43" s="152"/>
      <c r="O43" s="152"/>
      <c r="P43" s="154"/>
      <c r="IO43" s="170"/>
      <c r="IP43" s="170"/>
      <c r="IQ43" s="170"/>
      <c r="IR43" s="170"/>
      <c r="IS43" s="170"/>
      <c r="IT43" s="170"/>
      <c r="IU43" s="170"/>
    </row>
    <row r="44" spans="1:254" s="155" customFormat="1" ht="38.25">
      <c r="A44" s="164">
        <v>36</v>
      </c>
      <c r="B44" s="172" t="s">
        <v>258</v>
      </c>
      <c r="C44" s="166" t="s">
        <v>110</v>
      </c>
      <c r="D44" s="24">
        <f>ROUND(D43*1.1,2)</f>
        <v>68.2</v>
      </c>
      <c r="E44" s="25"/>
      <c r="F44" s="152"/>
      <c r="G44" s="152"/>
      <c r="H44" s="152"/>
      <c r="I44" s="152"/>
      <c r="J44" s="152"/>
      <c r="K44" s="152"/>
      <c r="L44" s="152"/>
      <c r="M44" s="152"/>
      <c r="N44" s="152"/>
      <c r="O44" s="152"/>
      <c r="P44" s="154"/>
      <c r="Q44" s="154"/>
      <c r="R44" s="156"/>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c r="GS44" s="154"/>
      <c r="GT44" s="154"/>
      <c r="GU44" s="154"/>
      <c r="GV44" s="154"/>
      <c r="GW44" s="154"/>
      <c r="GX44" s="154"/>
      <c r="GY44" s="154"/>
      <c r="GZ44" s="154"/>
      <c r="HA44" s="154"/>
      <c r="HB44" s="154"/>
      <c r="HC44" s="154"/>
      <c r="HD44" s="154"/>
      <c r="HE44" s="154"/>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154"/>
      <c r="IF44" s="154"/>
      <c r="IG44" s="154"/>
      <c r="IH44" s="154"/>
      <c r="II44" s="154"/>
      <c r="IJ44" s="154"/>
      <c r="IK44" s="154"/>
      <c r="IL44" s="154"/>
      <c r="IM44" s="154"/>
      <c r="IN44" s="154"/>
      <c r="IO44" s="154"/>
      <c r="IP44" s="154"/>
      <c r="IQ44" s="154"/>
      <c r="IR44" s="154"/>
      <c r="IS44" s="154"/>
      <c r="IT44" s="154"/>
    </row>
    <row r="45" spans="1:255" s="169" customFormat="1" ht="54">
      <c r="A45" s="164">
        <v>37</v>
      </c>
      <c r="B45" s="173" t="s">
        <v>138</v>
      </c>
      <c r="C45" s="166" t="s">
        <v>26</v>
      </c>
      <c r="D45" s="25">
        <v>35</v>
      </c>
      <c r="E45" s="152"/>
      <c r="F45" s="152"/>
      <c r="G45" s="152"/>
      <c r="H45" s="152"/>
      <c r="I45" s="152"/>
      <c r="J45" s="152"/>
      <c r="K45" s="152"/>
      <c r="L45" s="152"/>
      <c r="M45" s="152"/>
      <c r="N45" s="152"/>
      <c r="O45" s="152"/>
      <c r="P45" s="154"/>
      <c r="IO45" s="170"/>
      <c r="IP45" s="170"/>
      <c r="IQ45" s="170"/>
      <c r="IR45" s="170"/>
      <c r="IS45" s="170"/>
      <c r="IT45" s="170"/>
      <c r="IU45" s="170"/>
    </row>
    <row r="46" spans="1:255" s="169" customFormat="1" ht="14.25">
      <c r="A46" s="164">
        <v>38</v>
      </c>
      <c r="B46" s="190" t="s">
        <v>56</v>
      </c>
      <c r="C46" s="20"/>
      <c r="D46" s="24"/>
      <c r="E46" s="152"/>
      <c r="F46" s="152"/>
      <c r="G46" s="152"/>
      <c r="H46" s="152"/>
      <c r="I46" s="152"/>
      <c r="J46" s="152"/>
      <c r="K46" s="152"/>
      <c r="L46" s="152"/>
      <c r="M46" s="152"/>
      <c r="N46" s="152"/>
      <c r="O46" s="152"/>
      <c r="P46" s="154"/>
      <c r="IO46" s="170"/>
      <c r="IP46" s="170"/>
      <c r="IQ46" s="170"/>
      <c r="IR46" s="170"/>
      <c r="IS46" s="170"/>
      <c r="IT46" s="170"/>
      <c r="IU46" s="170"/>
    </row>
    <row r="47" spans="1:252" s="155" customFormat="1" ht="40.5">
      <c r="A47" s="164">
        <v>39</v>
      </c>
      <c r="B47" s="167" t="s">
        <v>159</v>
      </c>
      <c r="C47" s="166" t="s">
        <v>110</v>
      </c>
      <c r="D47" s="25">
        <v>6.4</v>
      </c>
      <c r="E47" s="25"/>
      <c r="F47" s="152"/>
      <c r="G47" s="152"/>
      <c r="H47" s="25"/>
      <c r="I47" s="152"/>
      <c r="J47" s="152"/>
      <c r="K47" s="152"/>
      <c r="L47" s="152"/>
      <c r="M47" s="152"/>
      <c r="N47" s="152"/>
      <c r="O47" s="152"/>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54"/>
      <c r="IH47" s="154"/>
      <c r="II47" s="154"/>
      <c r="IJ47" s="154"/>
      <c r="IK47" s="154"/>
      <c r="IL47" s="154"/>
      <c r="IM47" s="154"/>
      <c r="IN47" s="154"/>
      <c r="IO47" s="154"/>
      <c r="IP47" s="154"/>
      <c r="IQ47" s="154"/>
      <c r="IR47" s="154"/>
    </row>
    <row r="48" spans="1:255" s="169" customFormat="1" ht="25.5">
      <c r="A48" s="164">
        <v>40</v>
      </c>
      <c r="B48" s="172" t="s">
        <v>225</v>
      </c>
      <c r="C48" s="20" t="s">
        <v>43</v>
      </c>
      <c r="D48" s="24">
        <f>ROUND(D47*0.5,2)</f>
        <v>3.2</v>
      </c>
      <c r="E48" s="152"/>
      <c r="F48" s="152"/>
      <c r="G48" s="152"/>
      <c r="H48" s="152"/>
      <c r="I48" s="152"/>
      <c r="J48" s="152"/>
      <c r="K48" s="152"/>
      <c r="L48" s="152"/>
      <c r="M48" s="152"/>
      <c r="N48" s="152"/>
      <c r="O48" s="152"/>
      <c r="P48" s="154"/>
      <c r="IO48" s="170"/>
      <c r="IP48" s="170"/>
      <c r="IQ48" s="170"/>
      <c r="IR48" s="170"/>
      <c r="IS48" s="170"/>
      <c r="IT48" s="170"/>
      <c r="IU48" s="170"/>
    </row>
    <row r="49" spans="1:255" s="169" customFormat="1" ht="25.5">
      <c r="A49" s="164">
        <v>41</v>
      </c>
      <c r="B49" s="172" t="s">
        <v>226</v>
      </c>
      <c r="C49" s="20" t="s">
        <v>42</v>
      </c>
      <c r="D49" s="24">
        <f>ROUND(D47*0.2,2)</f>
        <v>1.28</v>
      </c>
      <c r="E49" s="152"/>
      <c r="F49" s="152"/>
      <c r="G49" s="152"/>
      <c r="H49" s="152"/>
      <c r="I49" s="152"/>
      <c r="J49" s="152"/>
      <c r="K49" s="152"/>
      <c r="L49" s="152"/>
      <c r="M49" s="152"/>
      <c r="N49" s="152"/>
      <c r="O49" s="152"/>
      <c r="P49" s="154"/>
      <c r="IO49" s="170"/>
      <c r="IP49" s="170"/>
      <c r="IQ49" s="170"/>
      <c r="IR49" s="170"/>
      <c r="IS49" s="170"/>
      <c r="IT49" s="170"/>
      <c r="IU49" s="170"/>
    </row>
    <row r="50" spans="1:254" s="155" customFormat="1" ht="13.5">
      <c r="A50" s="164">
        <v>42</v>
      </c>
      <c r="B50" s="172" t="s">
        <v>227</v>
      </c>
      <c r="C50" s="166" t="s">
        <v>110</v>
      </c>
      <c r="D50" s="24">
        <f>ROUND(D47*0.03,2)</f>
        <v>0.19</v>
      </c>
      <c r="E50" s="25"/>
      <c r="F50" s="152"/>
      <c r="G50" s="152"/>
      <c r="H50" s="25"/>
      <c r="I50" s="152"/>
      <c r="J50" s="152"/>
      <c r="K50" s="152"/>
      <c r="L50" s="152"/>
      <c r="M50" s="152"/>
      <c r="N50" s="152"/>
      <c r="O50" s="152"/>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4"/>
      <c r="EN50" s="154"/>
      <c r="EO50" s="154"/>
      <c r="EP50" s="154"/>
      <c r="EQ50" s="154"/>
      <c r="ER50" s="154"/>
      <c r="ES50" s="154"/>
      <c r="ET50" s="154"/>
      <c r="EU50" s="154"/>
      <c r="EV50" s="154"/>
      <c r="EW50" s="154"/>
      <c r="EX50" s="154"/>
      <c r="EY50" s="154"/>
      <c r="EZ50" s="154"/>
      <c r="FA50" s="154"/>
      <c r="FB50" s="154"/>
      <c r="FC50" s="154"/>
      <c r="FD50" s="154"/>
      <c r="FE50" s="154"/>
      <c r="FF50" s="154"/>
      <c r="FG50" s="154"/>
      <c r="FH50" s="154"/>
      <c r="FI50" s="154"/>
      <c r="FJ50" s="154"/>
      <c r="FK50" s="154"/>
      <c r="FL50" s="154"/>
      <c r="FM50" s="154"/>
      <c r="FN50" s="154"/>
      <c r="FO50" s="154"/>
      <c r="FP50" s="154"/>
      <c r="FQ50" s="154"/>
      <c r="FR50" s="154"/>
      <c r="FS50" s="154"/>
      <c r="FT50" s="154"/>
      <c r="FU50" s="154"/>
      <c r="FV50" s="154"/>
      <c r="FW50" s="154"/>
      <c r="FX50" s="154"/>
      <c r="FY50" s="154"/>
      <c r="FZ50" s="154"/>
      <c r="GA50" s="154"/>
      <c r="GB50" s="154"/>
      <c r="GC50" s="154"/>
      <c r="GD50" s="154"/>
      <c r="GE50" s="154"/>
      <c r="GF50" s="154"/>
      <c r="GG50" s="154"/>
      <c r="GH50" s="154"/>
      <c r="GI50" s="154"/>
      <c r="GJ50" s="154"/>
      <c r="GK50" s="154"/>
      <c r="GL50" s="154"/>
      <c r="GM50" s="154"/>
      <c r="GN50" s="154"/>
      <c r="GO50" s="154"/>
      <c r="GP50" s="154"/>
      <c r="GQ50" s="154"/>
      <c r="GR50" s="154"/>
      <c r="GS50" s="154"/>
      <c r="GT50" s="154"/>
      <c r="GU50" s="154"/>
      <c r="GV50" s="154"/>
      <c r="GW50" s="154"/>
      <c r="GX50" s="154"/>
      <c r="GY50" s="154"/>
      <c r="GZ50" s="154"/>
      <c r="HA50" s="154"/>
      <c r="HB50" s="154"/>
      <c r="HC50" s="154"/>
      <c r="HD50" s="154"/>
      <c r="HE50" s="154"/>
      <c r="HF50" s="154"/>
      <c r="HG50" s="154"/>
      <c r="HH50" s="154"/>
      <c r="HI50" s="154"/>
      <c r="HJ50" s="154"/>
      <c r="HK50" s="154"/>
      <c r="HL50" s="154"/>
      <c r="HM50" s="154"/>
      <c r="HN50" s="154"/>
      <c r="HO50" s="154"/>
      <c r="HP50" s="154"/>
      <c r="HQ50" s="154"/>
      <c r="HR50" s="154"/>
      <c r="HS50" s="154"/>
      <c r="HT50" s="154"/>
      <c r="HU50" s="154"/>
      <c r="HV50" s="154"/>
      <c r="HW50" s="154"/>
      <c r="HX50" s="154"/>
      <c r="HY50" s="154"/>
      <c r="HZ50" s="154"/>
      <c r="IA50" s="154"/>
      <c r="IB50" s="154"/>
      <c r="IC50" s="154"/>
      <c r="ID50" s="154"/>
      <c r="IE50" s="154"/>
      <c r="IF50" s="154"/>
      <c r="IG50" s="154"/>
      <c r="IH50" s="154"/>
      <c r="II50" s="154"/>
      <c r="IJ50" s="154"/>
      <c r="IK50" s="154"/>
      <c r="IL50" s="154"/>
      <c r="IM50" s="154"/>
      <c r="IN50" s="154"/>
      <c r="IO50" s="154"/>
      <c r="IP50" s="154"/>
      <c r="IQ50" s="154"/>
      <c r="IR50" s="154"/>
      <c r="IS50" s="154"/>
      <c r="IT50" s="154"/>
    </row>
    <row r="51" spans="1:16" s="175" customFormat="1" ht="15" customHeight="1">
      <c r="A51" s="164">
        <v>43</v>
      </c>
      <c r="B51" s="192" t="s">
        <v>84</v>
      </c>
      <c r="C51" s="45"/>
      <c r="D51" s="22"/>
      <c r="E51" s="46"/>
      <c r="F51" s="152"/>
      <c r="G51" s="152"/>
      <c r="H51" s="46"/>
      <c r="I51" s="152"/>
      <c r="J51" s="152"/>
      <c r="K51" s="152"/>
      <c r="L51" s="152"/>
      <c r="M51" s="152"/>
      <c r="N51" s="152"/>
      <c r="O51" s="152"/>
      <c r="P51" s="154"/>
    </row>
    <row r="52" spans="1:254" s="155" customFormat="1" ht="40.5">
      <c r="A52" s="164">
        <v>44</v>
      </c>
      <c r="B52" s="167" t="s">
        <v>160</v>
      </c>
      <c r="C52" s="166" t="s">
        <v>26</v>
      </c>
      <c r="D52" s="25">
        <v>210</v>
      </c>
      <c r="E52" s="20"/>
      <c r="F52" s="152"/>
      <c r="G52" s="152"/>
      <c r="H52" s="24"/>
      <c r="I52" s="152"/>
      <c r="J52" s="152"/>
      <c r="K52" s="152"/>
      <c r="L52" s="152"/>
      <c r="M52" s="152"/>
      <c r="N52" s="152"/>
      <c r="O52" s="152"/>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4"/>
      <c r="FF52" s="154"/>
      <c r="FG52" s="154"/>
      <c r="FH52" s="154"/>
      <c r="FI52" s="154"/>
      <c r="FJ52" s="154"/>
      <c r="FK52" s="154"/>
      <c r="FL52" s="154"/>
      <c r="FM52" s="154"/>
      <c r="FN52" s="154"/>
      <c r="FO52" s="154"/>
      <c r="FP52" s="154"/>
      <c r="FQ52" s="154"/>
      <c r="FR52" s="154"/>
      <c r="FS52" s="154"/>
      <c r="FT52" s="154"/>
      <c r="FU52" s="154"/>
      <c r="FV52" s="154"/>
      <c r="FW52" s="154"/>
      <c r="FX52" s="154"/>
      <c r="FY52" s="154"/>
      <c r="FZ52" s="154"/>
      <c r="GA52" s="154"/>
      <c r="GB52" s="154"/>
      <c r="GC52" s="154"/>
      <c r="GD52" s="154"/>
      <c r="GE52" s="154"/>
      <c r="GF52" s="154"/>
      <c r="GG52" s="154"/>
      <c r="GH52" s="154"/>
      <c r="GI52" s="154"/>
      <c r="GJ52" s="154"/>
      <c r="GK52" s="154"/>
      <c r="GL52" s="154"/>
      <c r="GM52" s="154"/>
      <c r="GN52" s="154"/>
      <c r="GO52" s="154"/>
      <c r="GP52" s="154"/>
      <c r="GQ52" s="154"/>
      <c r="GR52" s="154"/>
      <c r="GS52" s="154"/>
      <c r="GT52" s="154"/>
      <c r="GU52" s="154"/>
      <c r="GV52" s="154"/>
      <c r="GW52" s="154"/>
      <c r="GX52" s="154"/>
      <c r="GY52" s="154"/>
      <c r="GZ52" s="154"/>
      <c r="HA52" s="154"/>
      <c r="HB52" s="154"/>
      <c r="HC52" s="154"/>
      <c r="HD52" s="154"/>
      <c r="HE52" s="154"/>
      <c r="HF52" s="154"/>
      <c r="HG52" s="154"/>
      <c r="HH52" s="154"/>
      <c r="HI52" s="154"/>
      <c r="HJ52" s="154"/>
      <c r="HK52" s="154"/>
      <c r="HL52" s="154"/>
      <c r="HM52" s="154"/>
      <c r="HN52" s="154"/>
      <c r="HO52" s="154"/>
      <c r="HP52" s="154"/>
      <c r="HQ52" s="154"/>
      <c r="HR52" s="154"/>
      <c r="HS52" s="154"/>
      <c r="HT52" s="154"/>
      <c r="HU52" s="154"/>
      <c r="HV52" s="154"/>
      <c r="HW52" s="154"/>
      <c r="HX52" s="154"/>
      <c r="HY52" s="154"/>
      <c r="HZ52" s="154"/>
      <c r="IA52" s="154"/>
      <c r="IB52" s="154"/>
      <c r="IC52" s="154"/>
      <c r="ID52" s="154"/>
      <c r="IE52" s="154"/>
      <c r="IF52" s="154"/>
      <c r="IG52" s="154"/>
      <c r="IH52" s="154"/>
      <c r="II52" s="154"/>
      <c r="IJ52" s="154"/>
      <c r="IK52" s="154"/>
      <c r="IL52" s="154"/>
      <c r="IM52" s="154"/>
      <c r="IN52" s="154"/>
      <c r="IO52" s="154"/>
      <c r="IP52" s="154"/>
      <c r="IQ52" s="154"/>
      <c r="IR52" s="154"/>
      <c r="IS52" s="154"/>
      <c r="IT52" s="154"/>
    </row>
    <row r="53" spans="1:16" s="175" customFormat="1" ht="30" customHeight="1">
      <c r="A53" s="164">
        <v>45</v>
      </c>
      <c r="B53" s="248" t="s">
        <v>259</v>
      </c>
      <c r="C53" s="166" t="s">
        <v>26</v>
      </c>
      <c r="D53" s="25">
        <f>ROUND(D52*1.1,0)</f>
        <v>231</v>
      </c>
      <c r="E53" s="20"/>
      <c r="F53" s="152"/>
      <c r="G53" s="152"/>
      <c r="H53" s="21"/>
      <c r="I53" s="152"/>
      <c r="J53" s="152"/>
      <c r="K53" s="152"/>
      <c r="L53" s="152"/>
      <c r="M53" s="152"/>
      <c r="N53" s="152"/>
      <c r="O53" s="152"/>
      <c r="P53" s="154"/>
    </row>
    <row r="54" spans="1:16" s="175" customFormat="1" ht="30" customHeight="1">
      <c r="A54" s="164">
        <v>46</v>
      </c>
      <c r="B54" s="248" t="s">
        <v>263</v>
      </c>
      <c r="C54" s="166" t="s">
        <v>26</v>
      </c>
      <c r="D54" s="25">
        <f>ROUND(D52*1.1,0)</f>
        <v>231</v>
      </c>
      <c r="E54" s="20"/>
      <c r="F54" s="152"/>
      <c r="G54" s="152"/>
      <c r="H54" s="21"/>
      <c r="I54" s="152"/>
      <c r="J54" s="152"/>
      <c r="K54" s="152"/>
      <c r="L54" s="152"/>
      <c r="M54" s="152"/>
      <c r="N54" s="152"/>
      <c r="O54" s="152"/>
      <c r="P54" s="154"/>
    </row>
    <row r="55" spans="1:254" s="155" customFormat="1" ht="67.5">
      <c r="A55" s="164">
        <v>47</v>
      </c>
      <c r="B55" s="167" t="s">
        <v>161</v>
      </c>
      <c r="C55" s="166" t="s">
        <v>26</v>
      </c>
      <c r="D55" s="25">
        <v>75</v>
      </c>
      <c r="E55" s="20"/>
      <c r="F55" s="152"/>
      <c r="G55" s="152"/>
      <c r="H55" s="24"/>
      <c r="I55" s="152"/>
      <c r="J55" s="152"/>
      <c r="K55" s="152"/>
      <c r="L55" s="152"/>
      <c r="M55" s="152"/>
      <c r="N55" s="152"/>
      <c r="O55" s="152"/>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4"/>
      <c r="EN55" s="154"/>
      <c r="EO55" s="154"/>
      <c r="EP55" s="154"/>
      <c r="EQ55" s="154"/>
      <c r="ER55" s="154"/>
      <c r="ES55" s="154"/>
      <c r="ET55" s="154"/>
      <c r="EU55" s="154"/>
      <c r="EV55" s="154"/>
      <c r="EW55" s="154"/>
      <c r="EX55" s="154"/>
      <c r="EY55" s="154"/>
      <c r="EZ55" s="154"/>
      <c r="FA55" s="154"/>
      <c r="FB55" s="154"/>
      <c r="FC55" s="154"/>
      <c r="FD55" s="154"/>
      <c r="FE55" s="154"/>
      <c r="FF55" s="154"/>
      <c r="FG55" s="154"/>
      <c r="FH55" s="154"/>
      <c r="FI55" s="154"/>
      <c r="FJ55" s="154"/>
      <c r="FK55" s="154"/>
      <c r="FL55" s="154"/>
      <c r="FM55" s="154"/>
      <c r="FN55" s="154"/>
      <c r="FO55" s="154"/>
      <c r="FP55" s="154"/>
      <c r="FQ55" s="154"/>
      <c r="FR55" s="154"/>
      <c r="FS55" s="154"/>
      <c r="FT55" s="154"/>
      <c r="FU55" s="154"/>
      <c r="FV55" s="154"/>
      <c r="FW55" s="154"/>
      <c r="FX55" s="154"/>
      <c r="FY55" s="154"/>
      <c r="FZ55" s="154"/>
      <c r="GA55" s="154"/>
      <c r="GB55" s="154"/>
      <c r="GC55" s="154"/>
      <c r="GD55" s="154"/>
      <c r="GE55" s="154"/>
      <c r="GF55" s="154"/>
      <c r="GG55" s="154"/>
      <c r="GH55" s="154"/>
      <c r="GI55" s="154"/>
      <c r="GJ55" s="154"/>
      <c r="GK55" s="154"/>
      <c r="GL55" s="154"/>
      <c r="GM55" s="154"/>
      <c r="GN55" s="154"/>
      <c r="GO55" s="154"/>
      <c r="GP55" s="154"/>
      <c r="GQ55" s="154"/>
      <c r="GR55" s="154"/>
      <c r="GS55" s="154"/>
      <c r="GT55" s="154"/>
      <c r="GU55" s="154"/>
      <c r="GV55" s="154"/>
      <c r="GW55" s="154"/>
      <c r="GX55" s="154"/>
      <c r="GY55" s="154"/>
      <c r="GZ55" s="154"/>
      <c r="HA55" s="154"/>
      <c r="HB55" s="154"/>
      <c r="HC55" s="154"/>
      <c r="HD55" s="154"/>
      <c r="HE55" s="154"/>
      <c r="HF55" s="154"/>
      <c r="HG55" s="154"/>
      <c r="HH55" s="154"/>
      <c r="HI55" s="154"/>
      <c r="HJ55" s="154"/>
      <c r="HK55" s="154"/>
      <c r="HL55" s="154"/>
      <c r="HM55" s="154"/>
      <c r="HN55" s="154"/>
      <c r="HO55" s="154"/>
      <c r="HP55" s="154"/>
      <c r="HQ55" s="154"/>
      <c r="HR55" s="154"/>
      <c r="HS55" s="154"/>
      <c r="HT55" s="154"/>
      <c r="HU55" s="154"/>
      <c r="HV55" s="154"/>
      <c r="HW55" s="154"/>
      <c r="HX55" s="154"/>
      <c r="HY55" s="154"/>
      <c r="HZ55" s="154"/>
      <c r="IA55" s="154"/>
      <c r="IB55" s="154"/>
      <c r="IC55" s="154"/>
      <c r="ID55" s="154"/>
      <c r="IE55" s="154"/>
      <c r="IF55" s="154"/>
      <c r="IG55" s="154"/>
      <c r="IH55" s="154"/>
      <c r="II55" s="154"/>
      <c r="IJ55" s="154"/>
      <c r="IK55" s="154"/>
      <c r="IL55" s="154"/>
      <c r="IM55" s="154"/>
      <c r="IN55" s="154"/>
      <c r="IO55" s="154"/>
      <c r="IP55" s="154"/>
      <c r="IQ55" s="154"/>
      <c r="IR55" s="154"/>
      <c r="IS55" s="154"/>
      <c r="IT55" s="154"/>
    </row>
    <row r="56" spans="1:16" s="175" customFormat="1" ht="30" customHeight="1">
      <c r="A56" s="164">
        <v>48</v>
      </c>
      <c r="B56" s="248" t="s">
        <v>264</v>
      </c>
      <c r="C56" s="166" t="s">
        <v>26</v>
      </c>
      <c r="D56" s="25">
        <f>ROUND(D55*1.1,0)</f>
        <v>83</v>
      </c>
      <c r="E56" s="20"/>
      <c r="F56" s="152"/>
      <c r="G56" s="152"/>
      <c r="H56" s="21"/>
      <c r="I56" s="152"/>
      <c r="J56" s="152"/>
      <c r="K56" s="152"/>
      <c r="L56" s="152"/>
      <c r="M56" s="152"/>
      <c r="N56" s="152"/>
      <c r="O56" s="152"/>
      <c r="P56" s="154"/>
    </row>
    <row r="57" spans="1:254" s="155" customFormat="1" ht="54">
      <c r="A57" s="164">
        <v>49</v>
      </c>
      <c r="B57" s="167" t="s">
        <v>152</v>
      </c>
      <c r="C57" s="166" t="s">
        <v>26</v>
      </c>
      <c r="D57" s="25">
        <v>25</v>
      </c>
      <c r="E57" s="20"/>
      <c r="F57" s="152"/>
      <c r="G57" s="152"/>
      <c r="H57" s="24"/>
      <c r="I57" s="152"/>
      <c r="J57" s="152"/>
      <c r="K57" s="152"/>
      <c r="L57" s="152"/>
      <c r="M57" s="152"/>
      <c r="N57" s="152"/>
      <c r="O57" s="152"/>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4"/>
      <c r="EN57" s="154"/>
      <c r="EO57" s="154"/>
      <c r="EP57" s="154"/>
      <c r="EQ57" s="154"/>
      <c r="ER57" s="154"/>
      <c r="ES57" s="154"/>
      <c r="ET57" s="154"/>
      <c r="EU57" s="154"/>
      <c r="EV57" s="154"/>
      <c r="EW57" s="154"/>
      <c r="EX57" s="154"/>
      <c r="EY57" s="154"/>
      <c r="EZ57" s="154"/>
      <c r="FA57" s="154"/>
      <c r="FB57" s="154"/>
      <c r="FC57" s="154"/>
      <c r="FD57" s="154"/>
      <c r="FE57" s="154"/>
      <c r="FF57" s="154"/>
      <c r="FG57" s="154"/>
      <c r="FH57" s="154"/>
      <c r="FI57" s="154"/>
      <c r="FJ57" s="154"/>
      <c r="FK57" s="154"/>
      <c r="FL57" s="154"/>
      <c r="FM57" s="154"/>
      <c r="FN57" s="154"/>
      <c r="FO57" s="154"/>
      <c r="FP57" s="154"/>
      <c r="FQ57" s="154"/>
      <c r="FR57" s="154"/>
      <c r="FS57" s="154"/>
      <c r="FT57" s="154"/>
      <c r="FU57" s="154"/>
      <c r="FV57" s="154"/>
      <c r="FW57" s="154"/>
      <c r="FX57" s="154"/>
      <c r="FY57" s="154"/>
      <c r="FZ57" s="154"/>
      <c r="GA57" s="154"/>
      <c r="GB57" s="154"/>
      <c r="GC57" s="154"/>
      <c r="GD57" s="154"/>
      <c r="GE57" s="154"/>
      <c r="GF57" s="154"/>
      <c r="GG57" s="154"/>
      <c r="GH57" s="154"/>
      <c r="GI57" s="154"/>
      <c r="GJ57" s="154"/>
      <c r="GK57" s="154"/>
      <c r="GL57" s="154"/>
      <c r="GM57" s="154"/>
      <c r="GN57" s="154"/>
      <c r="GO57" s="154"/>
      <c r="GP57" s="154"/>
      <c r="GQ57" s="154"/>
      <c r="GR57" s="154"/>
      <c r="GS57" s="154"/>
      <c r="GT57" s="154"/>
      <c r="GU57" s="154"/>
      <c r="GV57" s="154"/>
      <c r="GW57" s="154"/>
      <c r="GX57" s="154"/>
      <c r="GY57" s="154"/>
      <c r="GZ57" s="154"/>
      <c r="HA57" s="154"/>
      <c r="HB57" s="154"/>
      <c r="HC57" s="154"/>
      <c r="HD57" s="154"/>
      <c r="HE57" s="154"/>
      <c r="HF57" s="154"/>
      <c r="HG57" s="154"/>
      <c r="HH57" s="154"/>
      <c r="HI57" s="154"/>
      <c r="HJ57" s="154"/>
      <c r="HK57" s="154"/>
      <c r="HL57" s="154"/>
      <c r="HM57" s="154"/>
      <c r="HN57" s="154"/>
      <c r="HO57" s="154"/>
      <c r="HP57" s="154"/>
      <c r="HQ57" s="154"/>
      <c r="HR57" s="154"/>
      <c r="HS57" s="154"/>
      <c r="HT57" s="154"/>
      <c r="HU57" s="154"/>
      <c r="HV57" s="154"/>
      <c r="HW57" s="154"/>
      <c r="HX57" s="154"/>
      <c r="HY57" s="154"/>
      <c r="HZ57" s="154"/>
      <c r="IA57" s="154"/>
      <c r="IB57" s="154"/>
      <c r="IC57" s="154"/>
      <c r="ID57" s="154"/>
      <c r="IE57" s="154"/>
      <c r="IF57" s="154"/>
      <c r="IG57" s="154"/>
      <c r="IH57" s="154"/>
      <c r="II57" s="154"/>
      <c r="IJ57" s="154"/>
      <c r="IK57" s="154"/>
      <c r="IL57" s="154"/>
      <c r="IM57" s="154"/>
      <c r="IN57" s="154"/>
      <c r="IO57" s="154"/>
      <c r="IP57" s="154"/>
      <c r="IQ57" s="154"/>
      <c r="IR57" s="154"/>
      <c r="IS57" s="154"/>
      <c r="IT57" s="154"/>
    </row>
    <row r="58" spans="1:254" s="155" customFormat="1" ht="54">
      <c r="A58" s="164">
        <v>50</v>
      </c>
      <c r="B58" s="167" t="s">
        <v>162</v>
      </c>
      <c r="C58" s="166" t="s">
        <v>39</v>
      </c>
      <c r="D58" s="25">
        <v>1</v>
      </c>
      <c r="E58" s="23"/>
      <c r="F58" s="152"/>
      <c r="G58" s="152"/>
      <c r="H58" s="21"/>
      <c r="I58" s="152"/>
      <c r="J58" s="152"/>
      <c r="K58" s="152"/>
      <c r="L58" s="152"/>
      <c r="M58" s="152"/>
      <c r="N58" s="152"/>
      <c r="O58" s="152"/>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c r="CO58" s="154"/>
      <c r="CP58" s="154"/>
      <c r="CQ58" s="154"/>
      <c r="CR58" s="154"/>
      <c r="CS58" s="154"/>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54"/>
      <c r="EK58" s="154"/>
      <c r="EL58" s="154"/>
      <c r="EM58" s="154"/>
      <c r="EN58" s="154"/>
      <c r="EO58" s="154"/>
      <c r="EP58" s="154"/>
      <c r="EQ58" s="154"/>
      <c r="ER58" s="154"/>
      <c r="ES58" s="154"/>
      <c r="ET58" s="154"/>
      <c r="EU58" s="154"/>
      <c r="EV58" s="154"/>
      <c r="EW58" s="154"/>
      <c r="EX58" s="154"/>
      <c r="EY58" s="154"/>
      <c r="EZ58" s="154"/>
      <c r="FA58" s="154"/>
      <c r="FB58" s="154"/>
      <c r="FC58" s="154"/>
      <c r="FD58" s="154"/>
      <c r="FE58" s="154"/>
      <c r="FF58" s="154"/>
      <c r="FG58" s="154"/>
      <c r="FH58" s="154"/>
      <c r="FI58" s="154"/>
      <c r="FJ58" s="154"/>
      <c r="FK58" s="154"/>
      <c r="FL58" s="154"/>
      <c r="FM58" s="154"/>
      <c r="FN58" s="154"/>
      <c r="FO58" s="154"/>
      <c r="FP58" s="154"/>
      <c r="FQ58" s="154"/>
      <c r="FR58" s="154"/>
      <c r="FS58" s="154"/>
      <c r="FT58" s="154"/>
      <c r="FU58" s="154"/>
      <c r="FV58" s="154"/>
      <c r="FW58" s="154"/>
      <c r="FX58" s="154"/>
      <c r="FY58" s="154"/>
      <c r="FZ58" s="154"/>
      <c r="GA58" s="154"/>
      <c r="GB58" s="154"/>
      <c r="GC58" s="154"/>
      <c r="GD58" s="154"/>
      <c r="GE58" s="154"/>
      <c r="GF58" s="154"/>
      <c r="GG58" s="154"/>
      <c r="GH58" s="154"/>
      <c r="GI58" s="154"/>
      <c r="GJ58" s="154"/>
      <c r="GK58" s="154"/>
      <c r="GL58" s="154"/>
      <c r="GM58" s="154"/>
      <c r="GN58" s="154"/>
      <c r="GO58" s="154"/>
      <c r="GP58" s="154"/>
      <c r="GQ58" s="154"/>
      <c r="GR58" s="154"/>
      <c r="GS58" s="154"/>
      <c r="GT58" s="154"/>
      <c r="GU58" s="154"/>
      <c r="GV58" s="154"/>
      <c r="GW58" s="154"/>
      <c r="GX58" s="154"/>
      <c r="GY58" s="154"/>
      <c r="GZ58" s="154"/>
      <c r="HA58" s="154"/>
      <c r="HB58" s="154"/>
      <c r="HC58" s="154"/>
      <c r="HD58" s="154"/>
      <c r="HE58" s="154"/>
      <c r="HF58" s="154"/>
      <c r="HG58" s="154"/>
      <c r="HH58" s="154"/>
      <c r="HI58" s="154"/>
      <c r="HJ58" s="154"/>
      <c r="HK58" s="154"/>
      <c r="HL58" s="154"/>
      <c r="HM58" s="154"/>
      <c r="HN58" s="154"/>
      <c r="HO58" s="154"/>
      <c r="HP58" s="154"/>
      <c r="HQ58" s="154"/>
      <c r="HR58" s="154"/>
      <c r="HS58" s="154"/>
      <c r="HT58" s="154"/>
      <c r="HU58" s="154"/>
      <c r="HV58" s="154"/>
      <c r="HW58" s="154"/>
      <c r="HX58" s="154"/>
      <c r="HY58" s="154"/>
      <c r="HZ58" s="154"/>
      <c r="IA58" s="154"/>
      <c r="IB58" s="154"/>
      <c r="IC58" s="154"/>
      <c r="ID58" s="154"/>
      <c r="IE58" s="154"/>
      <c r="IF58" s="154"/>
      <c r="IG58" s="154"/>
      <c r="IH58" s="154"/>
      <c r="II58" s="154"/>
      <c r="IJ58" s="154"/>
      <c r="IK58" s="154"/>
      <c r="IL58" s="154"/>
      <c r="IM58" s="154"/>
      <c r="IN58" s="154"/>
      <c r="IO58" s="154"/>
      <c r="IP58" s="154"/>
      <c r="IQ58" s="154"/>
      <c r="IR58" s="154"/>
      <c r="IS58" s="154"/>
      <c r="IT58" s="154"/>
    </row>
    <row r="59" spans="1:254" s="155" customFormat="1" ht="40.5">
      <c r="A59" s="164">
        <v>51</v>
      </c>
      <c r="B59" s="167" t="s">
        <v>163</v>
      </c>
      <c r="C59" s="166" t="s">
        <v>39</v>
      </c>
      <c r="D59" s="25">
        <v>1</v>
      </c>
      <c r="E59" s="23"/>
      <c r="F59" s="152"/>
      <c r="G59" s="152"/>
      <c r="H59" s="21"/>
      <c r="I59" s="152"/>
      <c r="J59" s="152"/>
      <c r="K59" s="152"/>
      <c r="L59" s="152"/>
      <c r="M59" s="152"/>
      <c r="N59" s="152"/>
      <c r="O59" s="152"/>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c r="CR59" s="154"/>
      <c r="CS59" s="154"/>
      <c r="CT59" s="154"/>
      <c r="CU59" s="154"/>
      <c r="CV59" s="154"/>
      <c r="CW59" s="154"/>
      <c r="CX59" s="154"/>
      <c r="CY59" s="154"/>
      <c r="CZ59" s="154"/>
      <c r="DA59" s="154"/>
      <c r="DB59" s="154"/>
      <c r="DC59" s="154"/>
      <c r="DD59" s="154"/>
      <c r="DE59" s="154"/>
      <c r="DF59" s="154"/>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4"/>
      <c r="EC59" s="154"/>
      <c r="ED59" s="154"/>
      <c r="EE59" s="154"/>
      <c r="EF59" s="154"/>
      <c r="EG59" s="154"/>
      <c r="EH59" s="154"/>
      <c r="EI59" s="154"/>
      <c r="EJ59" s="154"/>
      <c r="EK59" s="154"/>
      <c r="EL59" s="154"/>
      <c r="EM59" s="154"/>
      <c r="EN59" s="154"/>
      <c r="EO59" s="154"/>
      <c r="EP59" s="154"/>
      <c r="EQ59" s="154"/>
      <c r="ER59" s="154"/>
      <c r="ES59" s="154"/>
      <c r="ET59" s="154"/>
      <c r="EU59" s="154"/>
      <c r="EV59" s="154"/>
      <c r="EW59" s="154"/>
      <c r="EX59" s="154"/>
      <c r="EY59" s="154"/>
      <c r="EZ59" s="154"/>
      <c r="FA59" s="154"/>
      <c r="FB59" s="154"/>
      <c r="FC59" s="154"/>
      <c r="FD59" s="154"/>
      <c r="FE59" s="154"/>
      <c r="FF59" s="154"/>
      <c r="FG59" s="154"/>
      <c r="FH59" s="154"/>
      <c r="FI59" s="154"/>
      <c r="FJ59" s="154"/>
      <c r="FK59" s="154"/>
      <c r="FL59" s="154"/>
      <c r="FM59" s="154"/>
      <c r="FN59" s="154"/>
      <c r="FO59" s="154"/>
      <c r="FP59" s="154"/>
      <c r="FQ59" s="154"/>
      <c r="FR59" s="154"/>
      <c r="FS59" s="154"/>
      <c r="FT59" s="154"/>
      <c r="FU59" s="154"/>
      <c r="FV59" s="154"/>
      <c r="FW59" s="154"/>
      <c r="FX59" s="154"/>
      <c r="FY59" s="154"/>
      <c r="FZ59" s="154"/>
      <c r="GA59" s="154"/>
      <c r="GB59" s="154"/>
      <c r="GC59" s="154"/>
      <c r="GD59" s="154"/>
      <c r="GE59" s="154"/>
      <c r="GF59" s="154"/>
      <c r="GG59" s="154"/>
      <c r="GH59" s="154"/>
      <c r="GI59" s="154"/>
      <c r="GJ59" s="154"/>
      <c r="GK59" s="154"/>
      <c r="GL59" s="154"/>
      <c r="GM59" s="154"/>
      <c r="GN59" s="154"/>
      <c r="GO59" s="154"/>
      <c r="GP59" s="154"/>
      <c r="GQ59" s="154"/>
      <c r="GR59" s="154"/>
      <c r="GS59" s="154"/>
      <c r="GT59" s="154"/>
      <c r="GU59" s="154"/>
      <c r="GV59" s="154"/>
      <c r="GW59" s="154"/>
      <c r="GX59" s="154"/>
      <c r="GY59" s="154"/>
      <c r="GZ59" s="154"/>
      <c r="HA59" s="154"/>
      <c r="HB59" s="154"/>
      <c r="HC59" s="154"/>
      <c r="HD59" s="154"/>
      <c r="HE59" s="154"/>
      <c r="HF59" s="154"/>
      <c r="HG59" s="154"/>
      <c r="HH59" s="154"/>
      <c r="HI59" s="154"/>
      <c r="HJ59" s="154"/>
      <c r="HK59" s="154"/>
      <c r="HL59" s="154"/>
      <c r="HM59" s="154"/>
      <c r="HN59" s="154"/>
      <c r="HO59" s="154"/>
      <c r="HP59" s="154"/>
      <c r="HQ59" s="154"/>
      <c r="HR59" s="154"/>
      <c r="HS59" s="154"/>
      <c r="HT59" s="154"/>
      <c r="HU59" s="154"/>
      <c r="HV59" s="154"/>
      <c r="HW59" s="154"/>
      <c r="HX59" s="154"/>
      <c r="HY59" s="154"/>
      <c r="HZ59" s="154"/>
      <c r="IA59" s="154"/>
      <c r="IB59" s="154"/>
      <c r="IC59" s="154"/>
      <c r="ID59" s="154"/>
      <c r="IE59" s="154"/>
      <c r="IF59" s="154"/>
      <c r="IG59" s="154"/>
      <c r="IH59" s="154"/>
      <c r="II59" s="154"/>
      <c r="IJ59" s="154"/>
      <c r="IK59" s="154"/>
      <c r="IL59" s="154"/>
      <c r="IM59" s="154"/>
      <c r="IN59" s="154"/>
      <c r="IO59" s="154"/>
      <c r="IP59" s="154"/>
      <c r="IQ59" s="154"/>
      <c r="IR59" s="154"/>
      <c r="IS59" s="154"/>
      <c r="IT59" s="154"/>
    </row>
    <row r="60" spans="1:254" s="155" customFormat="1" ht="27">
      <c r="A60" s="164">
        <v>52</v>
      </c>
      <c r="B60" s="128" t="s">
        <v>145</v>
      </c>
      <c r="C60" s="177" t="s">
        <v>26</v>
      </c>
      <c r="D60" s="178">
        <v>85</v>
      </c>
      <c r="E60" s="23"/>
      <c r="F60" s="152"/>
      <c r="G60" s="152"/>
      <c r="H60" s="21"/>
      <c r="I60" s="152"/>
      <c r="J60" s="152"/>
      <c r="K60" s="152"/>
      <c r="L60" s="152"/>
      <c r="M60" s="152"/>
      <c r="N60" s="152"/>
      <c r="O60" s="152"/>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154"/>
      <c r="CN60" s="154"/>
      <c r="CO60" s="154"/>
      <c r="CP60" s="154"/>
      <c r="CQ60" s="154"/>
      <c r="CR60" s="154"/>
      <c r="CS60" s="154"/>
      <c r="CT60" s="154"/>
      <c r="CU60" s="154"/>
      <c r="CV60" s="154"/>
      <c r="CW60" s="154"/>
      <c r="CX60" s="154"/>
      <c r="CY60" s="154"/>
      <c r="CZ60" s="154"/>
      <c r="DA60" s="154"/>
      <c r="DB60" s="154"/>
      <c r="DC60" s="154"/>
      <c r="DD60" s="154"/>
      <c r="DE60" s="154"/>
      <c r="DF60" s="154"/>
      <c r="DG60" s="154"/>
      <c r="DH60" s="154"/>
      <c r="DI60" s="154"/>
      <c r="DJ60" s="154"/>
      <c r="DK60" s="154"/>
      <c r="DL60" s="154"/>
      <c r="DM60" s="154"/>
      <c r="DN60" s="154"/>
      <c r="DO60" s="154"/>
      <c r="DP60" s="154"/>
      <c r="DQ60" s="154"/>
      <c r="DR60" s="154"/>
      <c r="DS60" s="154"/>
      <c r="DT60" s="154"/>
      <c r="DU60" s="154"/>
      <c r="DV60" s="154"/>
      <c r="DW60" s="154"/>
      <c r="DX60" s="154"/>
      <c r="DY60" s="154"/>
      <c r="DZ60" s="154"/>
      <c r="EA60" s="154"/>
      <c r="EB60" s="154"/>
      <c r="EC60" s="154"/>
      <c r="ED60" s="154"/>
      <c r="EE60" s="154"/>
      <c r="EF60" s="154"/>
      <c r="EG60" s="154"/>
      <c r="EH60" s="154"/>
      <c r="EI60" s="154"/>
      <c r="EJ60" s="154"/>
      <c r="EK60" s="154"/>
      <c r="EL60" s="154"/>
      <c r="EM60" s="154"/>
      <c r="EN60" s="154"/>
      <c r="EO60" s="154"/>
      <c r="EP60" s="154"/>
      <c r="EQ60" s="154"/>
      <c r="ER60" s="154"/>
      <c r="ES60" s="154"/>
      <c r="ET60" s="154"/>
      <c r="EU60" s="154"/>
      <c r="EV60" s="154"/>
      <c r="EW60" s="154"/>
      <c r="EX60" s="154"/>
      <c r="EY60" s="154"/>
      <c r="EZ60" s="154"/>
      <c r="FA60" s="154"/>
      <c r="FB60" s="154"/>
      <c r="FC60" s="154"/>
      <c r="FD60" s="154"/>
      <c r="FE60" s="154"/>
      <c r="FF60" s="154"/>
      <c r="FG60" s="154"/>
      <c r="FH60" s="154"/>
      <c r="FI60" s="154"/>
      <c r="FJ60" s="154"/>
      <c r="FK60" s="154"/>
      <c r="FL60" s="154"/>
      <c r="FM60" s="154"/>
      <c r="FN60" s="154"/>
      <c r="FO60" s="154"/>
      <c r="FP60" s="154"/>
      <c r="FQ60" s="154"/>
      <c r="FR60" s="154"/>
      <c r="FS60" s="154"/>
      <c r="FT60" s="154"/>
      <c r="FU60" s="154"/>
      <c r="FV60" s="154"/>
      <c r="FW60" s="154"/>
      <c r="FX60" s="154"/>
      <c r="FY60" s="154"/>
      <c r="FZ60" s="154"/>
      <c r="GA60" s="154"/>
      <c r="GB60" s="154"/>
      <c r="GC60" s="154"/>
      <c r="GD60" s="154"/>
      <c r="GE60" s="154"/>
      <c r="GF60" s="154"/>
      <c r="GG60" s="154"/>
      <c r="GH60" s="154"/>
      <c r="GI60" s="154"/>
      <c r="GJ60" s="154"/>
      <c r="GK60" s="154"/>
      <c r="GL60" s="154"/>
      <c r="GM60" s="154"/>
      <c r="GN60" s="154"/>
      <c r="GO60" s="154"/>
      <c r="GP60" s="154"/>
      <c r="GQ60" s="154"/>
      <c r="GR60" s="154"/>
      <c r="GS60" s="154"/>
      <c r="GT60" s="154"/>
      <c r="GU60" s="154"/>
      <c r="GV60" s="154"/>
      <c r="GW60" s="154"/>
      <c r="GX60" s="154"/>
      <c r="GY60" s="154"/>
      <c r="GZ60" s="154"/>
      <c r="HA60" s="154"/>
      <c r="HB60" s="154"/>
      <c r="HC60" s="154"/>
      <c r="HD60" s="154"/>
      <c r="HE60" s="154"/>
      <c r="HF60" s="154"/>
      <c r="HG60" s="154"/>
      <c r="HH60" s="154"/>
      <c r="HI60" s="154"/>
      <c r="HJ60" s="154"/>
      <c r="HK60" s="154"/>
      <c r="HL60" s="154"/>
      <c r="HM60" s="154"/>
      <c r="HN60" s="154"/>
      <c r="HO60" s="154"/>
      <c r="HP60" s="154"/>
      <c r="HQ60" s="154"/>
      <c r="HR60" s="154"/>
      <c r="HS60" s="154"/>
      <c r="HT60" s="154"/>
      <c r="HU60" s="154"/>
      <c r="HV60" s="154"/>
      <c r="HW60" s="154"/>
      <c r="HX60" s="154"/>
      <c r="HY60" s="154"/>
      <c r="HZ60" s="154"/>
      <c r="IA60" s="154"/>
      <c r="IB60" s="154"/>
      <c r="IC60" s="154"/>
      <c r="ID60" s="154"/>
      <c r="IE60" s="154"/>
      <c r="IF60" s="154"/>
      <c r="IG60" s="154"/>
      <c r="IH60" s="154"/>
      <c r="II60" s="154"/>
      <c r="IJ60" s="154"/>
      <c r="IK60" s="154"/>
      <c r="IL60" s="154"/>
      <c r="IM60" s="154"/>
      <c r="IN60" s="154"/>
      <c r="IO60" s="154"/>
      <c r="IP60" s="154"/>
      <c r="IQ60" s="154"/>
      <c r="IR60" s="154"/>
      <c r="IS60" s="154"/>
      <c r="IT60" s="154"/>
    </row>
    <row r="61" spans="1:254" s="155" customFormat="1" ht="27">
      <c r="A61" s="164">
        <v>53</v>
      </c>
      <c r="B61" s="167" t="s">
        <v>156</v>
      </c>
      <c r="C61" s="166" t="s">
        <v>39</v>
      </c>
      <c r="D61" s="25">
        <v>7</v>
      </c>
      <c r="E61" s="23"/>
      <c r="F61" s="152"/>
      <c r="G61" s="152"/>
      <c r="H61" s="21"/>
      <c r="I61" s="152"/>
      <c r="J61" s="152"/>
      <c r="K61" s="152"/>
      <c r="L61" s="152"/>
      <c r="M61" s="152"/>
      <c r="N61" s="152"/>
      <c r="O61" s="152"/>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4"/>
      <c r="CP61" s="154"/>
      <c r="CQ61" s="154"/>
      <c r="CR61" s="154"/>
      <c r="CS61" s="154"/>
      <c r="CT61" s="154"/>
      <c r="CU61" s="154"/>
      <c r="CV61" s="154"/>
      <c r="CW61" s="154"/>
      <c r="CX61" s="154"/>
      <c r="CY61" s="154"/>
      <c r="CZ61" s="154"/>
      <c r="DA61" s="154"/>
      <c r="DB61" s="154"/>
      <c r="DC61" s="154"/>
      <c r="DD61" s="154"/>
      <c r="DE61" s="154"/>
      <c r="DF61" s="154"/>
      <c r="DG61" s="154"/>
      <c r="DH61" s="154"/>
      <c r="DI61" s="154"/>
      <c r="DJ61" s="154"/>
      <c r="DK61" s="154"/>
      <c r="DL61" s="154"/>
      <c r="DM61" s="154"/>
      <c r="DN61" s="154"/>
      <c r="DO61" s="154"/>
      <c r="DP61" s="154"/>
      <c r="DQ61" s="154"/>
      <c r="DR61" s="154"/>
      <c r="DS61" s="154"/>
      <c r="DT61" s="154"/>
      <c r="DU61" s="154"/>
      <c r="DV61" s="154"/>
      <c r="DW61" s="154"/>
      <c r="DX61" s="154"/>
      <c r="DY61" s="154"/>
      <c r="DZ61" s="154"/>
      <c r="EA61" s="154"/>
      <c r="EB61" s="154"/>
      <c r="EC61" s="154"/>
      <c r="ED61" s="154"/>
      <c r="EE61" s="154"/>
      <c r="EF61" s="154"/>
      <c r="EG61" s="154"/>
      <c r="EH61" s="154"/>
      <c r="EI61" s="154"/>
      <c r="EJ61" s="154"/>
      <c r="EK61" s="154"/>
      <c r="EL61" s="154"/>
      <c r="EM61" s="154"/>
      <c r="EN61" s="154"/>
      <c r="EO61" s="154"/>
      <c r="EP61" s="154"/>
      <c r="EQ61" s="154"/>
      <c r="ER61" s="154"/>
      <c r="ES61" s="154"/>
      <c r="ET61" s="154"/>
      <c r="EU61" s="154"/>
      <c r="EV61" s="154"/>
      <c r="EW61" s="154"/>
      <c r="EX61" s="154"/>
      <c r="EY61" s="154"/>
      <c r="EZ61" s="154"/>
      <c r="FA61" s="154"/>
      <c r="FB61" s="154"/>
      <c r="FC61" s="154"/>
      <c r="FD61" s="154"/>
      <c r="FE61" s="154"/>
      <c r="FF61" s="154"/>
      <c r="FG61" s="154"/>
      <c r="FH61" s="154"/>
      <c r="FI61" s="154"/>
      <c r="FJ61" s="154"/>
      <c r="FK61" s="154"/>
      <c r="FL61" s="154"/>
      <c r="FM61" s="154"/>
      <c r="FN61" s="154"/>
      <c r="FO61" s="154"/>
      <c r="FP61" s="154"/>
      <c r="FQ61" s="154"/>
      <c r="FR61" s="154"/>
      <c r="FS61" s="154"/>
      <c r="FT61" s="154"/>
      <c r="FU61" s="154"/>
      <c r="FV61" s="154"/>
      <c r="FW61" s="154"/>
      <c r="FX61" s="154"/>
      <c r="FY61" s="154"/>
      <c r="FZ61" s="154"/>
      <c r="GA61" s="154"/>
      <c r="GB61" s="154"/>
      <c r="GC61" s="154"/>
      <c r="GD61" s="154"/>
      <c r="GE61" s="154"/>
      <c r="GF61" s="154"/>
      <c r="GG61" s="154"/>
      <c r="GH61" s="154"/>
      <c r="GI61" s="154"/>
      <c r="GJ61" s="154"/>
      <c r="GK61" s="154"/>
      <c r="GL61" s="154"/>
      <c r="GM61" s="154"/>
      <c r="GN61" s="154"/>
      <c r="GO61" s="154"/>
      <c r="GP61" s="154"/>
      <c r="GQ61" s="154"/>
      <c r="GR61" s="154"/>
      <c r="GS61" s="154"/>
      <c r="GT61" s="154"/>
      <c r="GU61" s="154"/>
      <c r="GV61" s="154"/>
      <c r="GW61" s="154"/>
      <c r="GX61" s="154"/>
      <c r="GY61" s="154"/>
      <c r="GZ61" s="154"/>
      <c r="HA61" s="154"/>
      <c r="HB61" s="154"/>
      <c r="HC61" s="154"/>
      <c r="HD61" s="154"/>
      <c r="HE61" s="154"/>
      <c r="HF61" s="154"/>
      <c r="HG61" s="154"/>
      <c r="HH61" s="154"/>
      <c r="HI61" s="154"/>
      <c r="HJ61" s="154"/>
      <c r="HK61" s="154"/>
      <c r="HL61" s="154"/>
      <c r="HM61" s="154"/>
      <c r="HN61" s="154"/>
      <c r="HO61" s="154"/>
      <c r="HP61" s="154"/>
      <c r="HQ61" s="154"/>
      <c r="HR61" s="154"/>
      <c r="HS61" s="154"/>
      <c r="HT61" s="154"/>
      <c r="HU61" s="154"/>
      <c r="HV61" s="154"/>
      <c r="HW61" s="154"/>
      <c r="HX61" s="154"/>
      <c r="HY61" s="154"/>
      <c r="HZ61" s="154"/>
      <c r="IA61" s="154"/>
      <c r="IB61" s="154"/>
      <c r="IC61" s="154"/>
      <c r="ID61" s="154"/>
      <c r="IE61" s="154"/>
      <c r="IF61" s="154"/>
      <c r="IG61" s="154"/>
      <c r="IH61" s="154"/>
      <c r="II61" s="154"/>
      <c r="IJ61" s="154"/>
      <c r="IK61" s="154"/>
      <c r="IL61" s="154"/>
      <c r="IM61" s="154"/>
      <c r="IN61" s="154"/>
      <c r="IO61" s="154"/>
      <c r="IP61" s="154"/>
      <c r="IQ61" s="154"/>
      <c r="IR61" s="154"/>
      <c r="IS61" s="154"/>
      <c r="IT61" s="154"/>
    </row>
    <row r="62" spans="1:255" s="169" customFormat="1" ht="27">
      <c r="A62" s="164">
        <v>54</v>
      </c>
      <c r="B62" s="167" t="s">
        <v>142</v>
      </c>
      <c r="C62" s="166" t="s">
        <v>39</v>
      </c>
      <c r="D62" s="25">
        <v>4</v>
      </c>
      <c r="E62" s="152"/>
      <c r="F62" s="152"/>
      <c r="G62" s="152"/>
      <c r="H62" s="152"/>
      <c r="I62" s="152"/>
      <c r="J62" s="152"/>
      <c r="K62" s="152"/>
      <c r="L62" s="152"/>
      <c r="M62" s="152"/>
      <c r="N62" s="152"/>
      <c r="O62" s="152"/>
      <c r="P62" s="154"/>
      <c r="IO62" s="170"/>
      <c r="IP62" s="170"/>
      <c r="IQ62" s="170"/>
      <c r="IR62" s="170"/>
      <c r="IS62" s="170"/>
      <c r="IT62" s="170"/>
      <c r="IU62" s="170"/>
    </row>
    <row r="63" spans="1:255" s="169" customFormat="1" ht="14.25">
      <c r="A63" s="164">
        <v>55</v>
      </c>
      <c r="B63" s="192" t="s">
        <v>89</v>
      </c>
      <c r="C63" s="166"/>
      <c r="D63" s="25"/>
      <c r="E63" s="152"/>
      <c r="F63" s="152"/>
      <c r="G63" s="152"/>
      <c r="H63" s="152"/>
      <c r="I63" s="152"/>
      <c r="J63" s="152"/>
      <c r="K63" s="152"/>
      <c r="L63" s="152"/>
      <c r="M63" s="152"/>
      <c r="N63" s="152"/>
      <c r="O63" s="152"/>
      <c r="P63" s="154"/>
      <c r="IO63" s="170"/>
      <c r="IP63" s="170"/>
      <c r="IQ63" s="170"/>
      <c r="IR63" s="170"/>
      <c r="IS63" s="170"/>
      <c r="IT63" s="170"/>
      <c r="IU63" s="170"/>
    </row>
    <row r="64" spans="1:255" s="169" customFormat="1" ht="67.5">
      <c r="A64" s="164">
        <v>56</v>
      </c>
      <c r="B64" s="167" t="s">
        <v>164</v>
      </c>
      <c r="C64" s="166" t="s">
        <v>39</v>
      </c>
      <c r="D64" s="25">
        <v>1</v>
      </c>
      <c r="E64" s="152"/>
      <c r="F64" s="152"/>
      <c r="G64" s="152"/>
      <c r="H64" s="152"/>
      <c r="I64" s="152"/>
      <c r="J64" s="152"/>
      <c r="K64" s="152"/>
      <c r="L64" s="152"/>
      <c r="M64" s="152"/>
      <c r="N64" s="152"/>
      <c r="O64" s="152"/>
      <c r="P64" s="154"/>
      <c r="IO64" s="170"/>
      <c r="IP64" s="170"/>
      <c r="IQ64" s="170"/>
      <c r="IR64" s="170"/>
      <c r="IS64" s="170"/>
      <c r="IT64" s="170"/>
      <c r="IU64" s="170"/>
    </row>
    <row r="65" spans="1:252" s="155" customFormat="1" ht="67.5">
      <c r="A65" s="164">
        <v>57</v>
      </c>
      <c r="B65" s="167" t="s">
        <v>165</v>
      </c>
      <c r="C65" s="166" t="s">
        <v>39</v>
      </c>
      <c r="D65" s="25">
        <v>1</v>
      </c>
      <c r="E65" s="25"/>
      <c r="F65" s="152"/>
      <c r="G65" s="152"/>
      <c r="H65" s="25"/>
      <c r="I65" s="152"/>
      <c r="J65" s="152"/>
      <c r="K65" s="152"/>
      <c r="L65" s="152"/>
      <c r="M65" s="152"/>
      <c r="N65" s="152"/>
      <c r="O65" s="152"/>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4"/>
      <c r="BQ65" s="154"/>
      <c r="BR65" s="154"/>
      <c r="BS65" s="154"/>
      <c r="BT65" s="154"/>
      <c r="BU65" s="154"/>
      <c r="BV65" s="154"/>
      <c r="BW65" s="154"/>
      <c r="BX65" s="154"/>
      <c r="BY65" s="154"/>
      <c r="BZ65" s="154"/>
      <c r="CA65" s="154"/>
      <c r="CB65" s="154"/>
      <c r="CC65" s="154"/>
      <c r="CD65" s="154"/>
      <c r="CE65" s="154"/>
      <c r="CF65" s="154"/>
      <c r="CG65" s="154"/>
      <c r="CH65" s="154"/>
      <c r="CI65" s="154"/>
      <c r="CJ65" s="154"/>
      <c r="CK65" s="154"/>
      <c r="CL65" s="154"/>
      <c r="CM65" s="154"/>
      <c r="CN65" s="154"/>
      <c r="CO65" s="154"/>
      <c r="CP65" s="154"/>
      <c r="CQ65" s="154"/>
      <c r="CR65" s="154"/>
      <c r="CS65" s="154"/>
      <c r="CT65" s="154"/>
      <c r="CU65" s="154"/>
      <c r="CV65" s="154"/>
      <c r="CW65" s="154"/>
      <c r="CX65" s="154"/>
      <c r="CY65" s="154"/>
      <c r="CZ65" s="154"/>
      <c r="DA65" s="154"/>
      <c r="DB65" s="154"/>
      <c r="DC65" s="154"/>
      <c r="DD65" s="154"/>
      <c r="DE65" s="154"/>
      <c r="DF65" s="154"/>
      <c r="DG65" s="154"/>
      <c r="DH65" s="154"/>
      <c r="DI65" s="154"/>
      <c r="DJ65" s="154"/>
      <c r="DK65" s="154"/>
      <c r="DL65" s="154"/>
      <c r="DM65" s="154"/>
      <c r="DN65" s="154"/>
      <c r="DO65" s="154"/>
      <c r="DP65" s="154"/>
      <c r="DQ65" s="154"/>
      <c r="DR65" s="154"/>
      <c r="DS65" s="154"/>
      <c r="DT65" s="154"/>
      <c r="DU65" s="154"/>
      <c r="DV65" s="154"/>
      <c r="DW65" s="154"/>
      <c r="DX65" s="154"/>
      <c r="DY65" s="154"/>
      <c r="DZ65" s="154"/>
      <c r="EA65" s="154"/>
      <c r="EB65" s="154"/>
      <c r="EC65" s="154"/>
      <c r="ED65" s="154"/>
      <c r="EE65" s="154"/>
      <c r="EF65" s="154"/>
      <c r="EG65" s="154"/>
      <c r="EH65" s="154"/>
      <c r="EI65" s="154"/>
      <c r="EJ65" s="154"/>
      <c r="EK65" s="154"/>
      <c r="EL65" s="154"/>
      <c r="EM65" s="154"/>
      <c r="EN65" s="154"/>
      <c r="EO65" s="154"/>
      <c r="EP65" s="154"/>
      <c r="EQ65" s="154"/>
      <c r="ER65" s="154"/>
      <c r="ES65" s="154"/>
      <c r="ET65" s="154"/>
      <c r="EU65" s="154"/>
      <c r="EV65" s="154"/>
      <c r="EW65" s="154"/>
      <c r="EX65" s="154"/>
      <c r="EY65" s="154"/>
      <c r="EZ65" s="154"/>
      <c r="FA65" s="154"/>
      <c r="FB65" s="154"/>
      <c r="FC65" s="154"/>
      <c r="FD65" s="154"/>
      <c r="FE65" s="154"/>
      <c r="FF65" s="154"/>
      <c r="FG65" s="154"/>
      <c r="FH65" s="154"/>
      <c r="FI65" s="154"/>
      <c r="FJ65" s="154"/>
      <c r="FK65" s="154"/>
      <c r="FL65" s="154"/>
      <c r="FM65" s="154"/>
      <c r="FN65" s="154"/>
      <c r="FO65" s="154"/>
      <c r="FP65" s="154"/>
      <c r="FQ65" s="154"/>
      <c r="FR65" s="154"/>
      <c r="FS65" s="154"/>
      <c r="FT65" s="154"/>
      <c r="FU65" s="154"/>
      <c r="FV65" s="154"/>
      <c r="FW65" s="154"/>
      <c r="FX65" s="154"/>
      <c r="FY65" s="154"/>
      <c r="FZ65" s="154"/>
      <c r="GA65" s="154"/>
      <c r="GB65" s="154"/>
      <c r="GC65" s="154"/>
      <c r="GD65" s="154"/>
      <c r="GE65" s="154"/>
      <c r="GF65" s="154"/>
      <c r="GG65" s="154"/>
      <c r="GH65" s="154"/>
      <c r="GI65" s="154"/>
      <c r="GJ65" s="154"/>
      <c r="GK65" s="154"/>
      <c r="GL65" s="154"/>
      <c r="GM65" s="154"/>
      <c r="GN65" s="154"/>
      <c r="GO65" s="154"/>
      <c r="GP65" s="154"/>
      <c r="GQ65" s="154"/>
      <c r="GR65" s="154"/>
      <c r="GS65" s="154"/>
      <c r="GT65" s="154"/>
      <c r="GU65" s="154"/>
      <c r="GV65" s="154"/>
      <c r="GW65" s="154"/>
      <c r="GX65" s="154"/>
      <c r="GY65" s="154"/>
      <c r="GZ65" s="154"/>
      <c r="HA65" s="154"/>
      <c r="HB65" s="154"/>
      <c r="HC65" s="154"/>
      <c r="HD65" s="154"/>
      <c r="HE65" s="154"/>
      <c r="HF65" s="154"/>
      <c r="HG65" s="154"/>
      <c r="HH65" s="154"/>
      <c r="HI65" s="154"/>
      <c r="HJ65" s="154"/>
      <c r="HK65" s="154"/>
      <c r="HL65" s="154"/>
      <c r="HM65" s="154"/>
      <c r="HN65" s="154"/>
      <c r="HO65" s="154"/>
      <c r="HP65" s="154"/>
      <c r="HQ65" s="154"/>
      <c r="HR65" s="154"/>
      <c r="HS65" s="154"/>
      <c r="HT65" s="154"/>
      <c r="HU65" s="154"/>
      <c r="HV65" s="154"/>
      <c r="HW65" s="154"/>
      <c r="HX65" s="154"/>
      <c r="HY65" s="154"/>
      <c r="HZ65" s="154"/>
      <c r="IA65" s="154"/>
      <c r="IB65" s="154"/>
      <c r="IC65" s="154"/>
      <c r="ID65" s="154"/>
      <c r="IE65" s="154"/>
      <c r="IF65" s="154"/>
      <c r="IG65" s="154"/>
      <c r="IH65" s="154"/>
      <c r="II65" s="154"/>
      <c r="IJ65" s="154"/>
      <c r="IK65" s="154"/>
      <c r="IL65" s="154"/>
      <c r="IM65" s="154"/>
      <c r="IN65" s="154"/>
      <c r="IO65" s="154"/>
      <c r="IP65" s="154"/>
      <c r="IQ65" s="154"/>
      <c r="IR65" s="154"/>
    </row>
    <row r="66" spans="1:255" s="169" customFormat="1" ht="14.25">
      <c r="A66" s="164">
        <v>58</v>
      </c>
      <c r="B66" s="192" t="s">
        <v>50</v>
      </c>
      <c r="C66" s="166"/>
      <c r="D66" s="25"/>
      <c r="E66" s="152"/>
      <c r="F66" s="152"/>
      <c r="G66" s="152"/>
      <c r="H66" s="152"/>
      <c r="I66" s="152"/>
      <c r="J66" s="152"/>
      <c r="K66" s="152"/>
      <c r="L66" s="152"/>
      <c r="M66" s="152"/>
      <c r="N66" s="152"/>
      <c r="O66" s="152"/>
      <c r="P66" s="154"/>
      <c r="IO66" s="170"/>
      <c r="IP66" s="170"/>
      <c r="IQ66" s="170"/>
      <c r="IR66" s="170"/>
      <c r="IS66" s="170"/>
      <c r="IT66" s="170"/>
      <c r="IU66" s="170"/>
    </row>
    <row r="67" spans="1:255" s="169" customFormat="1" ht="40.5">
      <c r="A67" s="164">
        <v>59</v>
      </c>
      <c r="B67" s="167" t="s">
        <v>146</v>
      </c>
      <c r="C67" s="20" t="s">
        <v>39</v>
      </c>
      <c r="D67" s="179">
        <v>4</v>
      </c>
      <c r="E67" s="152"/>
      <c r="F67" s="152"/>
      <c r="G67" s="152"/>
      <c r="H67" s="152"/>
      <c r="I67" s="152"/>
      <c r="J67" s="152"/>
      <c r="K67" s="152"/>
      <c r="L67" s="152"/>
      <c r="M67" s="152"/>
      <c r="N67" s="152"/>
      <c r="O67" s="152"/>
      <c r="P67" s="154"/>
      <c r="IO67" s="170"/>
      <c r="IP67" s="170"/>
      <c r="IQ67" s="170"/>
      <c r="IR67" s="170"/>
      <c r="IS67" s="170"/>
      <c r="IT67" s="170"/>
      <c r="IU67" s="170"/>
    </row>
    <row r="68" spans="1:255" s="169" customFormat="1" ht="27">
      <c r="A68" s="164">
        <v>60</v>
      </c>
      <c r="B68" s="180" t="s">
        <v>147</v>
      </c>
      <c r="C68" s="20" t="s">
        <v>110</v>
      </c>
      <c r="D68" s="24">
        <v>62</v>
      </c>
      <c r="E68" s="157"/>
      <c r="F68" s="152"/>
      <c r="G68" s="152"/>
      <c r="H68" s="152"/>
      <c r="I68" s="152"/>
      <c r="J68" s="152"/>
      <c r="K68" s="152"/>
      <c r="L68" s="152"/>
      <c r="M68" s="152"/>
      <c r="N68" s="152"/>
      <c r="O68" s="152"/>
      <c r="P68" s="154"/>
      <c r="IO68" s="170"/>
      <c r="IP68" s="170"/>
      <c r="IQ68" s="170"/>
      <c r="IR68" s="170"/>
      <c r="IS68" s="170"/>
      <c r="IT68" s="170"/>
      <c r="IU68" s="170"/>
    </row>
    <row r="69" spans="1:15" ht="25.5">
      <c r="A69" s="80"/>
      <c r="B69" s="139" t="s">
        <v>41</v>
      </c>
      <c r="C69" s="140"/>
      <c r="D69" s="141"/>
      <c r="E69" s="17"/>
      <c r="F69" s="17"/>
      <c r="G69" s="17"/>
      <c r="H69" s="17"/>
      <c r="I69" s="17"/>
      <c r="J69" s="41"/>
      <c r="K69" s="142"/>
      <c r="L69" s="142"/>
      <c r="M69" s="142"/>
      <c r="N69" s="142"/>
      <c r="O69" s="142"/>
    </row>
    <row r="70" spans="1:15" s="55" customFormat="1" ht="13.5">
      <c r="A70" s="74"/>
      <c r="B70" s="74" t="s">
        <v>20</v>
      </c>
      <c r="C70" s="198" t="s">
        <v>330</v>
      </c>
      <c r="D70" s="75"/>
      <c r="E70" s="76"/>
      <c r="F70" s="76"/>
      <c r="G70" s="76"/>
      <c r="H70" s="76"/>
      <c r="I70" s="70"/>
      <c r="J70" s="70"/>
      <c r="K70" s="70"/>
      <c r="L70" s="70"/>
      <c r="M70" s="70"/>
      <c r="N70" s="70"/>
      <c r="O70" s="75"/>
    </row>
    <row r="71" spans="1:15" s="55" customFormat="1" ht="13.5">
      <c r="A71" s="74"/>
      <c r="B71" s="74" t="s">
        <v>21</v>
      </c>
      <c r="C71" s="198" t="s">
        <v>330</v>
      </c>
      <c r="D71" s="75"/>
      <c r="E71" s="74"/>
      <c r="F71" s="74"/>
      <c r="G71" s="74"/>
      <c r="H71" s="74"/>
      <c r="I71" s="70"/>
      <c r="J71" s="70"/>
      <c r="K71" s="70"/>
      <c r="L71" s="70"/>
      <c r="M71" s="70"/>
      <c r="N71" s="70"/>
      <c r="O71" s="75"/>
    </row>
    <row r="72" spans="1:15" s="55" customFormat="1" ht="13.5">
      <c r="A72" s="77"/>
      <c r="B72" s="77" t="s">
        <v>40</v>
      </c>
      <c r="C72" s="74"/>
      <c r="D72" s="78"/>
      <c r="E72" s="74"/>
      <c r="F72" s="74"/>
      <c r="G72" s="74"/>
      <c r="H72" s="74"/>
      <c r="I72" s="70"/>
      <c r="J72" s="70"/>
      <c r="K72" s="70"/>
      <c r="L72" s="70"/>
      <c r="M72" s="70"/>
      <c r="N72" s="70"/>
      <c r="O72" s="79"/>
    </row>
    <row r="73" spans="1:248" ht="12.75" customHeight="1">
      <c r="A73" s="80"/>
      <c r="B73" s="81" t="s">
        <v>108</v>
      </c>
      <c r="C73" s="82">
        <v>0.21</v>
      </c>
      <c r="D73" s="83"/>
      <c r="E73" s="67"/>
      <c r="F73" s="67"/>
      <c r="G73" s="67"/>
      <c r="H73" s="67"/>
      <c r="I73" s="67"/>
      <c r="J73" s="84"/>
      <c r="K73" s="85"/>
      <c r="L73" s="67"/>
      <c r="M73" s="66"/>
      <c r="N73" s="67"/>
      <c r="O73" s="25"/>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row>
    <row r="74" spans="1:248" ht="12.75" customHeight="1">
      <c r="A74" s="80"/>
      <c r="B74" s="86" t="s">
        <v>4</v>
      </c>
      <c r="C74" s="67"/>
      <c r="D74" s="83"/>
      <c r="E74" s="67"/>
      <c r="F74" s="67"/>
      <c r="G74" s="67"/>
      <c r="H74" s="67"/>
      <c r="I74" s="67"/>
      <c r="J74" s="84"/>
      <c r="K74" s="85"/>
      <c r="L74" s="67"/>
      <c r="M74" s="66"/>
      <c r="N74" s="67"/>
      <c r="O74" s="87"/>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row>
    <row r="75" spans="2:248" ht="12.75" customHeight="1">
      <c r="B75" s="133"/>
      <c r="C75" s="93"/>
      <c r="D75" s="134"/>
      <c r="E75" s="93"/>
      <c r="F75" s="93"/>
      <c r="G75" s="93"/>
      <c r="H75" s="93"/>
      <c r="I75" s="93"/>
      <c r="J75" s="136"/>
      <c r="K75" s="135"/>
      <c r="L75" s="93"/>
      <c r="M75" s="138"/>
      <c r="N75" s="93"/>
      <c r="O75" s="93"/>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row>
    <row r="76" spans="2:248" ht="12.75" customHeight="1">
      <c r="B76" s="133"/>
      <c r="C76" s="93"/>
      <c r="D76" s="134"/>
      <c r="E76" s="93"/>
      <c r="F76" s="93"/>
      <c r="G76" s="93"/>
      <c r="H76" s="93"/>
      <c r="I76" s="93"/>
      <c r="J76" s="136"/>
      <c r="K76" s="135"/>
      <c r="L76" s="93"/>
      <c r="M76" s="138"/>
      <c r="N76" s="93"/>
      <c r="O76" s="93"/>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row>
    <row r="77" spans="2:248" ht="12.75" customHeight="1">
      <c r="B77" s="265" t="s">
        <v>333</v>
      </c>
      <c r="C77" s="93"/>
      <c r="D77" s="134"/>
      <c r="E77" s="93"/>
      <c r="F77" s="93"/>
      <c r="G77" s="93"/>
      <c r="H77" s="93"/>
      <c r="I77" s="93"/>
      <c r="J77" s="136"/>
      <c r="K77" s="135"/>
      <c r="L77" s="93"/>
      <c r="M77" s="138"/>
      <c r="N77" s="93"/>
      <c r="O77" s="93"/>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row>
    <row r="78" spans="2:248" ht="12.75" customHeight="1">
      <c r="B78" s="265"/>
      <c r="C78" s="93"/>
      <c r="D78" s="134"/>
      <c r="E78" s="93"/>
      <c r="F78" s="93"/>
      <c r="G78" s="93"/>
      <c r="H78" s="93"/>
      <c r="I78" s="93"/>
      <c r="J78" s="136"/>
      <c r="K78" s="135"/>
      <c r="L78" s="93"/>
      <c r="M78" s="138"/>
      <c r="N78" s="93"/>
      <c r="O78" s="93"/>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row>
    <row r="79" spans="2:248" ht="12.75" customHeight="1">
      <c r="B79" s="265"/>
      <c r="C79" s="93"/>
      <c r="D79" s="134"/>
      <c r="E79" s="93"/>
      <c r="F79" s="93"/>
      <c r="G79" s="93"/>
      <c r="H79" s="93"/>
      <c r="I79" s="93"/>
      <c r="J79" s="136"/>
      <c r="K79" s="135"/>
      <c r="L79" s="93"/>
      <c r="M79" s="138"/>
      <c r="N79" s="93"/>
      <c r="O79" s="93"/>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row>
    <row r="80" spans="2:248" ht="12.75" customHeight="1">
      <c r="B80" s="265"/>
      <c r="C80" s="93"/>
      <c r="D80" s="134"/>
      <c r="E80" s="93"/>
      <c r="F80" s="93"/>
      <c r="G80" s="93"/>
      <c r="H80" s="93"/>
      <c r="I80" s="93"/>
      <c r="J80" s="136"/>
      <c r="K80" s="135"/>
      <c r="L80" s="93"/>
      <c r="M80" s="138"/>
      <c r="N80" s="93"/>
      <c r="O80" s="93"/>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row>
    <row r="81" spans="2:248" ht="12.75" customHeight="1">
      <c r="B81" s="265"/>
      <c r="C81" s="145"/>
      <c r="D81" s="146"/>
      <c r="E81" s="93"/>
      <c r="F81" s="93"/>
      <c r="G81" s="93"/>
      <c r="H81" s="93"/>
      <c r="I81" s="93"/>
      <c r="J81" s="136"/>
      <c r="K81" s="135"/>
      <c r="L81" s="93"/>
      <c r="M81" s="138"/>
      <c r="N81" s="93"/>
      <c r="O81" s="93"/>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row>
    <row r="82" spans="2:248" ht="12.75" customHeight="1">
      <c r="B82" s="265" t="s">
        <v>334</v>
      </c>
      <c r="D82" s="148"/>
      <c r="E82" s="93"/>
      <c r="F82" s="93"/>
      <c r="G82" s="93"/>
      <c r="H82" s="93"/>
      <c r="I82" s="93"/>
      <c r="J82" s="136"/>
      <c r="K82" s="135"/>
      <c r="L82" s="93"/>
      <c r="M82" s="138"/>
      <c r="N82" s="93"/>
      <c r="O82" s="93"/>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row>
    <row r="83" spans="2:248" ht="12.75" customHeight="1">
      <c r="B83" s="133"/>
      <c r="C83" s="93"/>
      <c r="D83" s="134"/>
      <c r="E83" s="93"/>
      <c r="F83" s="93"/>
      <c r="G83" s="93"/>
      <c r="H83" s="93"/>
      <c r="I83" s="93"/>
      <c r="J83" s="136"/>
      <c r="K83" s="135"/>
      <c r="L83" s="93"/>
      <c r="M83" s="138"/>
      <c r="N83" s="93"/>
      <c r="O83" s="93"/>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row>
    <row r="84" spans="1:248" ht="15" customHeight="1">
      <c r="A84" s="143"/>
      <c r="B84" s="144"/>
      <c r="C84" s="145"/>
      <c r="D84" s="146"/>
      <c r="E84" s="147"/>
      <c r="F84" s="135"/>
      <c r="G84" s="151"/>
      <c r="H84" s="147"/>
      <c r="I84" s="147"/>
      <c r="J84" s="147"/>
      <c r="K84" s="147"/>
      <c r="L84" s="147"/>
      <c r="M84" s="147"/>
      <c r="N84" s="147"/>
      <c r="O84" s="147"/>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row>
    <row r="85" spans="1:248" ht="14.25">
      <c r="A85" s="143"/>
      <c r="D85" s="148"/>
      <c r="F85" s="135"/>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row>
  </sheetData>
  <sheetProtection/>
  <mergeCells count="5">
    <mergeCell ref="A6:A7"/>
    <mergeCell ref="B6:B7"/>
    <mergeCell ref="C3:H3"/>
    <mergeCell ref="C4:H4"/>
    <mergeCell ref="C5:H5"/>
  </mergeCells>
  <printOptions/>
  <pageMargins left="0.31496062992125984" right="0.31496062992125984" top="0.9448818897637796" bottom="0.35433070866141736" header="0.7086614173228347"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U81"/>
  <sheetViews>
    <sheetView zoomScalePageLayoutView="0" workbookViewId="0" topLeftCell="A1">
      <selection activeCell="A1" sqref="A1"/>
    </sheetView>
  </sheetViews>
  <sheetFormatPr defaultColWidth="9.140625" defaultRowHeight="12.75"/>
  <cols>
    <col min="1" max="1" width="3.421875" style="130" customWidth="1"/>
    <col min="2" max="2" width="36.421875" style="15" customWidth="1"/>
    <col min="3" max="3" width="5.8515625" style="131" customWidth="1"/>
    <col min="4" max="4" width="7.28125" style="149" customWidth="1"/>
    <col min="5" max="5" width="6.28125" style="131" customWidth="1"/>
    <col min="6" max="6" width="6.7109375" style="131" hidden="1" customWidth="1"/>
    <col min="7" max="7" width="7.00390625" style="131" customWidth="1"/>
    <col min="8" max="8" width="10.28125" style="131" customWidth="1"/>
    <col min="9" max="9" width="7.57421875" style="131" customWidth="1"/>
    <col min="10" max="10" width="7.421875" style="131" customWidth="1"/>
    <col min="11" max="11" width="6.8515625" style="131" customWidth="1"/>
    <col min="12" max="12" width="9.421875" style="131" customWidth="1"/>
    <col min="13" max="13" width="10.57421875" style="131" customWidth="1"/>
    <col min="14" max="14" width="7.421875" style="131" customWidth="1"/>
    <col min="15" max="15" width="9.00390625" style="131" customWidth="1"/>
    <col min="16" max="248" width="9.140625" style="15" customWidth="1"/>
    <col min="249" max="16384" width="9.140625" style="16" customWidth="1"/>
  </cols>
  <sheetData>
    <row r="1" ht="14.25">
      <c r="D1" s="132" t="s">
        <v>58</v>
      </c>
    </row>
    <row r="2" ht="14.25">
      <c r="D2" s="150" t="s">
        <v>90</v>
      </c>
    </row>
    <row r="3" spans="1:254" ht="92.25" customHeight="1">
      <c r="A3" s="15"/>
      <c r="B3" s="88" t="s">
        <v>2</v>
      </c>
      <c r="C3" s="272" t="s">
        <v>331</v>
      </c>
      <c r="D3" s="272"/>
      <c r="E3" s="272"/>
      <c r="F3" s="272"/>
      <c r="G3" s="272"/>
      <c r="H3" s="272"/>
      <c r="I3" s="63"/>
      <c r="J3" s="63"/>
      <c r="K3" s="63"/>
      <c r="L3" s="63"/>
      <c r="M3" s="63"/>
      <c r="N3" s="63"/>
      <c r="O3" s="63"/>
      <c r="IO3" s="15"/>
      <c r="IP3" s="15"/>
      <c r="IQ3" s="15"/>
      <c r="IR3" s="15"/>
      <c r="IS3" s="15"/>
      <c r="IT3" s="15"/>
    </row>
    <row r="4" spans="1:254" ht="78.75" customHeight="1">
      <c r="A4" s="15"/>
      <c r="B4" s="90" t="s">
        <v>0</v>
      </c>
      <c r="C4" s="273" t="s">
        <v>335</v>
      </c>
      <c r="D4" s="273"/>
      <c r="E4" s="273"/>
      <c r="F4" s="273"/>
      <c r="G4" s="273"/>
      <c r="H4" s="273"/>
      <c r="I4" s="63"/>
      <c r="J4" s="63"/>
      <c r="K4" s="63"/>
      <c r="L4" s="63"/>
      <c r="M4" s="63"/>
      <c r="N4" s="63"/>
      <c r="O4" s="63"/>
      <c r="IO4" s="15"/>
      <c r="IP4" s="15"/>
      <c r="IQ4" s="15"/>
      <c r="IR4" s="15"/>
      <c r="IS4" s="15"/>
      <c r="IT4" s="15"/>
    </row>
    <row r="5" spans="1:254" ht="12.75" customHeight="1">
      <c r="A5" s="89"/>
      <c r="B5" s="90" t="s">
        <v>7</v>
      </c>
      <c r="C5" s="278" t="s">
        <v>332</v>
      </c>
      <c r="D5" s="278"/>
      <c r="E5" s="278"/>
      <c r="F5" s="278"/>
      <c r="G5" s="278"/>
      <c r="H5" s="278"/>
      <c r="I5" s="63"/>
      <c r="J5" s="63"/>
      <c r="K5" s="63"/>
      <c r="L5" s="63"/>
      <c r="M5" s="63"/>
      <c r="N5" s="63"/>
      <c r="O5" s="63" t="s">
        <v>6</v>
      </c>
      <c r="IO5" s="15"/>
      <c r="IP5" s="15"/>
      <c r="IQ5" s="15"/>
      <c r="IR5" s="15"/>
      <c r="IS5" s="15"/>
      <c r="IT5" s="15"/>
    </row>
    <row r="6" spans="1:254" ht="12.75" customHeight="1">
      <c r="A6" s="15"/>
      <c r="B6" s="88"/>
      <c r="C6" s="91"/>
      <c r="D6" s="91"/>
      <c r="E6" s="92"/>
      <c r="F6" s="93"/>
      <c r="G6" s="94"/>
      <c r="H6" s="65"/>
      <c r="I6" s="93"/>
      <c r="J6" s="93"/>
      <c r="K6" s="93"/>
      <c r="L6" s="93"/>
      <c r="M6" s="93"/>
      <c r="N6" s="93"/>
      <c r="O6" s="93"/>
      <c r="IO6" s="15"/>
      <c r="IP6" s="15"/>
      <c r="IQ6" s="15"/>
      <c r="IR6" s="15"/>
      <c r="IS6" s="15"/>
      <c r="IT6" s="15"/>
    </row>
    <row r="7" spans="1:15" ht="12.75" customHeight="1">
      <c r="A7" s="274" t="s">
        <v>27</v>
      </c>
      <c r="B7" s="276" t="s">
        <v>35</v>
      </c>
      <c r="C7" s="214"/>
      <c r="D7" s="215"/>
      <c r="E7" s="216" t="s">
        <v>22</v>
      </c>
      <c r="F7" s="217"/>
      <c r="G7" s="217"/>
      <c r="H7" s="217"/>
      <c r="I7" s="217"/>
      <c r="J7" s="217"/>
      <c r="K7" s="218" t="s">
        <v>23</v>
      </c>
      <c r="L7" s="219"/>
      <c r="M7" s="217"/>
      <c r="N7" s="217"/>
      <c r="O7" s="220"/>
    </row>
    <row r="8" spans="1:15" ht="42.75" customHeight="1">
      <c r="A8" s="275"/>
      <c r="B8" s="277"/>
      <c r="C8" s="221" t="s">
        <v>38</v>
      </c>
      <c r="D8" s="222" t="s">
        <v>37</v>
      </c>
      <c r="E8" s="223" t="s">
        <v>24</v>
      </c>
      <c r="F8" s="223" t="s">
        <v>30</v>
      </c>
      <c r="G8" s="223" t="s">
        <v>34</v>
      </c>
      <c r="H8" s="224" t="s">
        <v>31</v>
      </c>
      <c r="I8" s="223" t="s">
        <v>36</v>
      </c>
      <c r="J8" s="225" t="s">
        <v>4</v>
      </c>
      <c r="K8" s="226" t="s">
        <v>25</v>
      </c>
      <c r="L8" s="223" t="s">
        <v>32</v>
      </c>
      <c r="M8" s="224" t="s">
        <v>31</v>
      </c>
      <c r="N8" s="227" t="s">
        <v>36</v>
      </c>
      <c r="O8" s="228" t="s">
        <v>33</v>
      </c>
    </row>
    <row r="9" spans="1:254" s="155" customFormat="1" ht="14.25">
      <c r="A9" s="164"/>
      <c r="B9" s="190" t="s">
        <v>46</v>
      </c>
      <c r="C9" s="166"/>
      <c r="D9" s="24"/>
      <c r="E9" s="25"/>
      <c r="F9" s="152"/>
      <c r="G9" s="25"/>
      <c r="H9" s="152"/>
      <c r="I9" s="153"/>
      <c r="J9" s="25"/>
      <c r="K9" s="25"/>
      <c r="L9" s="25"/>
      <c r="M9" s="25"/>
      <c r="N9" s="25"/>
      <c r="O9" s="25"/>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4"/>
      <c r="IT9" s="154"/>
    </row>
    <row r="10" spans="1:254" s="155" customFormat="1" ht="40.5">
      <c r="A10" s="164">
        <v>1</v>
      </c>
      <c r="B10" s="167" t="s">
        <v>109</v>
      </c>
      <c r="C10" s="166" t="s">
        <v>110</v>
      </c>
      <c r="D10" s="168">
        <v>92.5</v>
      </c>
      <c r="E10" s="152"/>
      <c r="F10" s="152"/>
      <c r="G10" s="152"/>
      <c r="H10" s="152"/>
      <c r="I10" s="152"/>
      <c r="J10" s="152"/>
      <c r="K10" s="152"/>
      <c r="L10" s="152"/>
      <c r="M10" s="152"/>
      <c r="N10" s="152"/>
      <c r="O10" s="152"/>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row>
    <row r="11" spans="1:254" s="155" customFormat="1" ht="40.5">
      <c r="A11" s="164">
        <v>2</v>
      </c>
      <c r="B11" s="167" t="s">
        <v>111</v>
      </c>
      <c r="C11" s="166" t="s">
        <v>26</v>
      </c>
      <c r="D11" s="168">
        <v>47</v>
      </c>
      <c r="E11" s="152"/>
      <c r="F11" s="152"/>
      <c r="G11" s="152"/>
      <c r="H11" s="152"/>
      <c r="I11" s="152"/>
      <c r="J11" s="152"/>
      <c r="K11" s="152"/>
      <c r="L11" s="152"/>
      <c r="M11" s="152"/>
      <c r="N11" s="152"/>
      <c r="O11" s="152"/>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row>
    <row r="12" spans="1:254" s="155" customFormat="1" ht="40.5">
      <c r="A12" s="164">
        <v>3</v>
      </c>
      <c r="B12" s="167" t="s">
        <v>112</v>
      </c>
      <c r="C12" s="166" t="s">
        <v>39</v>
      </c>
      <c r="D12" s="25">
        <v>16</v>
      </c>
      <c r="E12" s="152"/>
      <c r="F12" s="152"/>
      <c r="G12" s="152"/>
      <c r="H12" s="152"/>
      <c r="I12" s="152"/>
      <c r="J12" s="152"/>
      <c r="K12" s="152"/>
      <c r="L12" s="152"/>
      <c r="M12" s="152"/>
      <c r="N12" s="152"/>
      <c r="O12" s="152"/>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row>
    <row r="13" spans="1:254" s="155" customFormat="1" ht="40.5">
      <c r="A13" s="164">
        <v>4</v>
      </c>
      <c r="B13" s="167" t="s">
        <v>113</v>
      </c>
      <c r="C13" s="166" t="s">
        <v>39</v>
      </c>
      <c r="D13" s="25">
        <v>1</v>
      </c>
      <c r="E13" s="152"/>
      <c r="F13" s="152"/>
      <c r="G13" s="152"/>
      <c r="H13" s="152"/>
      <c r="I13" s="152"/>
      <c r="J13" s="152"/>
      <c r="K13" s="152"/>
      <c r="L13" s="152"/>
      <c r="M13" s="152"/>
      <c r="N13" s="152"/>
      <c r="O13" s="152"/>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row>
    <row r="14" spans="1:254" s="155" customFormat="1" ht="40.5">
      <c r="A14" s="164">
        <v>5</v>
      </c>
      <c r="B14" s="167" t="s">
        <v>114</v>
      </c>
      <c r="C14" s="166" t="s">
        <v>39</v>
      </c>
      <c r="D14" s="25">
        <v>21</v>
      </c>
      <c r="E14" s="152"/>
      <c r="F14" s="152"/>
      <c r="G14" s="152"/>
      <c r="H14" s="152"/>
      <c r="I14" s="152"/>
      <c r="J14" s="152"/>
      <c r="K14" s="152"/>
      <c r="L14" s="152"/>
      <c r="M14" s="152"/>
      <c r="N14" s="152"/>
      <c r="O14" s="152"/>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row>
    <row r="15" spans="1:255" s="169" customFormat="1" ht="13.5">
      <c r="A15" s="164">
        <v>6</v>
      </c>
      <c r="B15" s="167" t="s">
        <v>80</v>
      </c>
      <c r="C15" s="166" t="s">
        <v>115</v>
      </c>
      <c r="D15" s="25">
        <v>4</v>
      </c>
      <c r="E15" s="152"/>
      <c r="F15" s="152"/>
      <c r="G15" s="152"/>
      <c r="H15" s="152"/>
      <c r="I15" s="152"/>
      <c r="J15" s="152"/>
      <c r="K15" s="152"/>
      <c r="L15" s="152"/>
      <c r="M15" s="152"/>
      <c r="N15" s="152"/>
      <c r="O15" s="152"/>
      <c r="IO15" s="170"/>
      <c r="IP15" s="170"/>
      <c r="IQ15" s="170"/>
      <c r="IR15" s="170"/>
      <c r="IS15" s="170"/>
      <c r="IT15" s="170"/>
      <c r="IU15" s="170"/>
    </row>
    <row r="16" spans="1:255" s="169" customFormat="1" ht="14.25">
      <c r="A16" s="164">
        <v>7</v>
      </c>
      <c r="B16" s="190" t="s">
        <v>29</v>
      </c>
      <c r="C16" s="20"/>
      <c r="D16" s="24"/>
      <c r="E16" s="152"/>
      <c r="F16" s="152"/>
      <c r="G16" s="152"/>
      <c r="H16" s="152"/>
      <c r="I16" s="152"/>
      <c r="J16" s="152"/>
      <c r="K16" s="152"/>
      <c r="L16" s="152"/>
      <c r="M16" s="152"/>
      <c r="N16" s="152"/>
      <c r="O16" s="152"/>
      <c r="P16" s="154"/>
      <c r="IO16" s="170"/>
      <c r="IP16" s="170"/>
      <c r="IQ16" s="170"/>
      <c r="IR16" s="170"/>
      <c r="IS16" s="170"/>
      <c r="IT16" s="170"/>
      <c r="IU16" s="170"/>
    </row>
    <row r="17" spans="1:252" s="155" customFormat="1" ht="40.5">
      <c r="A17" s="164">
        <v>8</v>
      </c>
      <c r="B17" s="167" t="s">
        <v>116</v>
      </c>
      <c r="C17" s="166" t="s">
        <v>110</v>
      </c>
      <c r="D17" s="25">
        <v>93</v>
      </c>
      <c r="E17" s="25"/>
      <c r="F17" s="152"/>
      <c r="G17" s="152"/>
      <c r="H17" s="25"/>
      <c r="I17" s="152"/>
      <c r="J17" s="152"/>
      <c r="K17" s="152"/>
      <c r="L17" s="152"/>
      <c r="M17" s="152"/>
      <c r="N17" s="152"/>
      <c r="O17" s="152"/>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row>
    <row r="18" spans="1:255" s="169" customFormat="1" ht="13.5">
      <c r="A18" s="164">
        <v>9</v>
      </c>
      <c r="B18" s="172" t="s">
        <v>117</v>
      </c>
      <c r="C18" s="20" t="s">
        <v>43</v>
      </c>
      <c r="D18" s="24">
        <f>ROUND(D17*2.5,2)</f>
        <v>232.5</v>
      </c>
      <c r="E18" s="152"/>
      <c r="F18" s="152"/>
      <c r="G18" s="152"/>
      <c r="H18" s="152"/>
      <c r="I18" s="152"/>
      <c r="J18" s="152"/>
      <c r="K18" s="152"/>
      <c r="L18" s="152"/>
      <c r="M18" s="152"/>
      <c r="N18" s="152"/>
      <c r="O18" s="152"/>
      <c r="P18" s="154"/>
      <c r="IO18" s="170"/>
      <c r="IP18" s="170"/>
      <c r="IQ18" s="170"/>
      <c r="IR18" s="170"/>
      <c r="IS18" s="170"/>
      <c r="IT18" s="170"/>
      <c r="IU18" s="170"/>
    </row>
    <row r="19" spans="1:255" s="169" customFormat="1" ht="25.5">
      <c r="A19" s="164">
        <v>10</v>
      </c>
      <c r="B19" s="172" t="s">
        <v>251</v>
      </c>
      <c r="C19" s="20" t="s">
        <v>42</v>
      </c>
      <c r="D19" s="24">
        <f>ROUND(D17*0.15,2)</f>
        <v>13.95</v>
      </c>
      <c r="E19" s="152"/>
      <c r="F19" s="152"/>
      <c r="G19" s="152"/>
      <c r="H19" s="152"/>
      <c r="I19" s="152"/>
      <c r="J19" s="152"/>
      <c r="K19" s="152"/>
      <c r="L19" s="152"/>
      <c r="M19" s="152"/>
      <c r="N19" s="152"/>
      <c r="O19" s="152"/>
      <c r="P19" s="154"/>
      <c r="IO19" s="170"/>
      <c r="IP19" s="170"/>
      <c r="IQ19" s="170"/>
      <c r="IR19" s="170"/>
      <c r="IS19" s="170"/>
      <c r="IT19" s="170"/>
      <c r="IU19" s="170"/>
    </row>
    <row r="20" spans="1:254" s="155" customFormat="1" ht="13.5">
      <c r="A20" s="164">
        <v>11</v>
      </c>
      <c r="B20" s="172" t="s">
        <v>119</v>
      </c>
      <c r="C20" s="166" t="s">
        <v>110</v>
      </c>
      <c r="D20" s="24">
        <f>ROUND(D17*0.016,2)</f>
        <v>1.49</v>
      </c>
      <c r="E20" s="25"/>
      <c r="F20" s="152"/>
      <c r="G20" s="152"/>
      <c r="H20" s="25"/>
      <c r="I20" s="152"/>
      <c r="J20" s="152"/>
      <c r="K20" s="152"/>
      <c r="L20" s="152"/>
      <c r="M20" s="152"/>
      <c r="N20" s="152"/>
      <c r="O20" s="152"/>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4"/>
      <c r="DY20" s="154"/>
      <c r="DZ20" s="154"/>
      <c r="EA20" s="154"/>
      <c r="EB20" s="154"/>
      <c r="EC20" s="154"/>
      <c r="ED20" s="154"/>
      <c r="EE20" s="154"/>
      <c r="EF20" s="154"/>
      <c r="EG20" s="154"/>
      <c r="EH20" s="154"/>
      <c r="EI20" s="154"/>
      <c r="EJ20" s="154"/>
      <c r="EK20" s="154"/>
      <c r="EL20" s="154"/>
      <c r="EM20" s="154"/>
      <c r="EN20" s="154"/>
      <c r="EO20" s="154"/>
      <c r="EP20" s="154"/>
      <c r="EQ20" s="154"/>
      <c r="ER20" s="154"/>
      <c r="ES20" s="154"/>
      <c r="ET20" s="154"/>
      <c r="EU20" s="154"/>
      <c r="EV20" s="154"/>
      <c r="EW20" s="154"/>
      <c r="EX20" s="154"/>
      <c r="EY20" s="154"/>
      <c r="EZ20" s="154"/>
      <c r="FA20" s="154"/>
      <c r="FB20" s="154"/>
      <c r="FC20" s="154"/>
      <c r="FD20" s="154"/>
      <c r="FE20" s="154"/>
      <c r="FF20" s="154"/>
      <c r="FG20" s="154"/>
      <c r="FH20" s="154"/>
      <c r="FI20" s="154"/>
      <c r="FJ20" s="154"/>
      <c r="FK20" s="154"/>
      <c r="FL20" s="154"/>
      <c r="FM20" s="154"/>
      <c r="FN20" s="154"/>
      <c r="FO20" s="154"/>
      <c r="FP20" s="154"/>
      <c r="FQ20" s="154"/>
      <c r="FR20" s="154"/>
      <c r="FS20" s="154"/>
      <c r="FT20" s="154"/>
      <c r="FU20" s="154"/>
      <c r="FV20" s="154"/>
      <c r="FW20" s="154"/>
      <c r="FX20" s="154"/>
      <c r="FY20" s="154"/>
      <c r="FZ20" s="154"/>
      <c r="GA20" s="154"/>
      <c r="GB20" s="154"/>
      <c r="GC20" s="154"/>
      <c r="GD20" s="154"/>
      <c r="GE20" s="154"/>
      <c r="GF20" s="154"/>
      <c r="GG20" s="154"/>
      <c r="GH20" s="154"/>
      <c r="GI20" s="154"/>
      <c r="GJ20" s="154"/>
      <c r="GK20" s="154"/>
      <c r="GL20" s="154"/>
      <c r="GM20" s="154"/>
      <c r="GN20" s="154"/>
      <c r="GO20" s="154"/>
      <c r="GP20" s="154"/>
      <c r="GQ20" s="154"/>
      <c r="GR20" s="154"/>
      <c r="GS20" s="154"/>
      <c r="GT20" s="154"/>
      <c r="GU20" s="154"/>
      <c r="GV20" s="154"/>
      <c r="GW20" s="154"/>
      <c r="GX20" s="154"/>
      <c r="GY20" s="154"/>
      <c r="GZ20" s="154"/>
      <c r="HA20" s="154"/>
      <c r="HB20" s="154"/>
      <c r="HC20" s="154"/>
      <c r="HD20" s="154"/>
      <c r="HE20" s="154"/>
      <c r="HF20" s="154"/>
      <c r="HG20" s="154"/>
      <c r="HH20" s="154"/>
      <c r="HI20" s="154"/>
      <c r="HJ20" s="154"/>
      <c r="HK20" s="154"/>
      <c r="HL20" s="154"/>
      <c r="HM20" s="154"/>
      <c r="HN20" s="154"/>
      <c r="HO20" s="154"/>
      <c r="HP20" s="154"/>
      <c r="HQ20" s="154"/>
      <c r="HR20" s="154"/>
      <c r="HS20" s="154"/>
      <c r="HT20" s="154"/>
      <c r="HU20" s="154"/>
      <c r="HV20" s="154"/>
      <c r="HW20" s="154"/>
      <c r="HX20" s="154"/>
      <c r="HY20" s="154"/>
      <c r="HZ20" s="154"/>
      <c r="IA20" s="154"/>
      <c r="IB20" s="154"/>
      <c r="IC20" s="154"/>
      <c r="ID20" s="154"/>
      <c r="IE20" s="154"/>
      <c r="IF20" s="154"/>
      <c r="IG20" s="154"/>
      <c r="IH20" s="154"/>
      <c r="II20" s="154"/>
      <c r="IJ20" s="154"/>
      <c r="IK20" s="154"/>
      <c r="IL20" s="154"/>
      <c r="IM20" s="154"/>
      <c r="IN20" s="154"/>
      <c r="IO20" s="154"/>
      <c r="IP20" s="154"/>
      <c r="IQ20" s="154"/>
      <c r="IR20" s="154"/>
      <c r="IS20" s="154"/>
      <c r="IT20" s="154"/>
    </row>
    <row r="21" spans="1:255" s="169" customFormat="1" ht="27">
      <c r="A21" s="164">
        <v>12</v>
      </c>
      <c r="B21" s="173" t="s">
        <v>120</v>
      </c>
      <c r="C21" s="166" t="s">
        <v>110</v>
      </c>
      <c r="D21" s="25">
        <f>D17</f>
        <v>93</v>
      </c>
      <c r="E21" s="152"/>
      <c r="F21" s="152"/>
      <c r="G21" s="152"/>
      <c r="H21" s="152"/>
      <c r="I21" s="152"/>
      <c r="J21" s="152"/>
      <c r="K21" s="152"/>
      <c r="L21" s="152"/>
      <c r="M21" s="152"/>
      <c r="N21" s="152"/>
      <c r="O21" s="152"/>
      <c r="P21" s="154"/>
      <c r="IO21" s="170"/>
      <c r="IP21" s="170"/>
      <c r="IQ21" s="170"/>
      <c r="IR21" s="170"/>
      <c r="IS21" s="170"/>
      <c r="IT21" s="170"/>
      <c r="IU21" s="170"/>
    </row>
    <row r="22" spans="1:255" s="169" customFormat="1" ht="13.5">
      <c r="A22" s="164">
        <v>13</v>
      </c>
      <c r="B22" s="172" t="s">
        <v>121</v>
      </c>
      <c r="C22" s="20" t="s">
        <v>42</v>
      </c>
      <c r="D22" s="24">
        <f>ROUND(D21*0.15,2)</f>
        <v>13.95</v>
      </c>
      <c r="E22" s="152"/>
      <c r="F22" s="152"/>
      <c r="G22" s="152"/>
      <c r="H22" s="152"/>
      <c r="I22" s="152"/>
      <c r="J22" s="152"/>
      <c r="K22" s="152"/>
      <c r="L22" s="152"/>
      <c r="M22" s="152"/>
      <c r="N22" s="152"/>
      <c r="O22" s="152"/>
      <c r="P22" s="154"/>
      <c r="IO22" s="170"/>
      <c r="IP22" s="170"/>
      <c r="IQ22" s="170"/>
      <c r="IR22" s="170"/>
      <c r="IS22" s="170"/>
      <c r="IT22" s="170"/>
      <c r="IU22" s="170"/>
    </row>
    <row r="23" spans="1:255" s="169" customFormat="1" ht="13.5">
      <c r="A23" s="164">
        <v>14</v>
      </c>
      <c r="B23" s="172" t="s">
        <v>122</v>
      </c>
      <c r="C23" s="20" t="s">
        <v>42</v>
      </c>
      <c r="D23" s="24">
        <f>ROUND(D21*0.25,2)</f>
        <v>23.25</v>
      </c>
      <c r="E23" s="152"/>
      <c r="F23" s="152"/>
      <c r="G23" s="152"/>
      <c r="H23" s="152"/>
      <c r="I23" s="152"/>
      <c r="J23" s="152"/>
      <c r="K23" s="152"/>
      <c r="L23" s="152"/>
      <c r="M23" s="152"/>
      <c r="N23" s="152"/>
      <c r="O23" s="152"/>
      <c r="P23" s="154"/>
      <c r="IO23" s="170"/>
      <c r="IP23" s="170"/>
      <c r="IQ23" s="170"/>
      <c r="IR23" s="170"/>
      <c r="IS23" s="170"/>
      <c r="IT23" s="170"/>
      <c r="IU23" s="170"/>
    </row>
    <row r="24" spans="1:252" s="155" customFormat="1" ht="14.25">
      <c r="A24" s="164">
        <v>15</v>
      </c>
      <c r="B24" s="191" t="s">
        <v>49</v>
      </c>
      <c r="C24" s="20"/>
      <c r="D24" s="24"/>
      <c r="E24" s="25"/>
      <c r="F24" s="152"/>
      <c r="G24" s="152"/>
      <c r="H24" s="25"/>
      <c r="I24" s="152"/>
      <c r="J24" s="152"/>
      <c r="K24" s="152"/>
      <c r="L24" s="152"/>
      <c r="M24" s="152"/>
      <c r="N24" s="152"/>
      <c r="O24" s="152"/>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c r="GA24" s="154"/>
      <c r="GB24" s="154"/>
      <c r="GC24" s="154"/>
      <c r="GD24" s="154"/>
      <c r="GE24" s="154"/>
      <c r="GF24" s="154"/>
      <c r="GG24" s="154"/>
      <c r="GH24" s="154"/>
      <c r="GI24" s="154"/>
      <c r="GJ24" s="154"/>
      <c r="GK24" s="154"/>
      <c r="GL24" s="154"/>
      <c r="GM24" s="154"/>
      <c r="GN24" s="154"/>
      <c r="GO24" s="154"/>
      <c r="GP24" s="154"/>
      <c r="GQ24" s="154"/>
      <c r="GR24" s="154"/>
      <c r="GS24" s="154"/>
      <c r="GT24" s="154"/>
      <c r="GU24" s="154"/>
      <c r="GV24" s="154"/>
      <c r="GW24" s="154"/>
      <c r="GX24" s="154"/>
      <c r="GY24" s="154"/>
      <c r="GZ24" s="154"/>
      <c r="HA24" s="154"/>
      <c r="HB24" s="154"/>
      <c r="HC24" s="154"/>
      <c r="HD24" s="154"/>
      <c r="HE24" s="154"/>
      <c r="HF24" s="154"/>
      <c r="HG24" s="154"/>
      <c r="HH24" s="154"/>
      <c r="HI24" s="154"/>
      <c r="HJ24" s="154"/>
      <c r="HK24" s="154"/>
      <c r="HL24" s="154"/>
      <c r="HM24" s="154"/>
      <c r="HN24" s="154"/>
      <c r="HO24" s="154"/>
      <c r="HP24" s="154"/>
      <c r="HQ24" s="154"/>
      <c r="HR24" s="154"/>
      <c r="HS24" s="154"/>
      <c r="HT24" s="154"/>
      <c r="HU24" s="154"/>
      <c r="HV24" s="154"/>
      <c r="HW24" s="154"/>
      <c r="HX24" s="154"/>
      <c r="HY24" s="154"/>
      <c r="HZ24" s="154"/>
      <c r="IA24" s="154"/>
      <c r="IB24" s="154"/>
      <c r="IC24" s="154"/>
      <c r="ID24" s="154"/>
      <c r="IE24" s="154"/>
      <c r="IF24" s="154"/>
      <c r="IG24" s="154"/>
      <c r="IH24" s="154"/>
      <c r="II24" s="154"/>
      <c r="IJ24" s="154"/>
      <c r="IK24" s="154"/>
      <c r="IL24" s="154"/>
      <c r="IM24" s="154"/>
      <c r="IN24" s="154"/>
      <c r="IO24" s="154"/>
      <c r="IP24" s="154"/>
      <c r="IQ24" s="154"/>
      <c r="IR24" s="154"/>
    </row>
    <row r="25" spans="1:252" s="155" customFormat="1" ht="54">
      <c r="A25" s="164">
        <v>16</v>
      </c>
      <c r="B25" s="167" t="s">
        <v>123</v>
      </c>
      <c r="C25" s="166" t="s">
        <v>110</v>
      </c>
      <c r="D25" s="25">
        <v>150.5</v>
      </c>
      <c r="E25" s="25"/>
      <c r="F25" s="152"/>
      <c r="G25" s="152"/>
      <c r="H25" s="25"/>
      <c r="I25" s="152"/>
      <c r="J25" s="152"/>
      <c r="K25" s="152"/>
      <c r="L25" s="152"/>
      <c r="M25" s="152"/>
      <c r="N25" s="152"/>
      <c r="O25" s="152"/>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4"/>
      <c r="ES25" s="154"/>
      <c r="ET25" s="154"/>
      <c r="EU25" s="154"/>
      <c r="EV25" s="154"/>
      <c r="EW25" s="154"/>
      <c r="EX25" s="154"/>
      <c r="EY25" s="154"/>
      <c r="EZ25" s="154"/>
      <c r="FA25" s="154"/>
      <c r="FB25" s="154"/>
      <c r="FC25" s="154"/>
      <c r="FD25" s="154"/>
      <c r="FE25" s="154"/>
      <c r="FF25" s="154"/>
      <c r="FG25" s="154"/>
      <c r="FH25" s="154"/>
      <c r="FI25" s="154"/>
      <c r="FJ25" s="154"/>
      <c r="FK25" s="154"/>
      <c r="FL25" s="154"/>
      <c r="FM25" s="154"/>
      <c r="FN25" s="154"/>
      <c r="FO25" s="154"/>
      <c r="FP25" s="154"/>
      <c r="FQ25" s="154"/>
      <c r="FR25" s="154"/>
      <c r="FS25" s="154"/>
      <c r="FT25" s="154"/>
      <c r="FU25" s="154"/>
      <c r="FV25" s="154"/>
      <c r="FW25" s="154"/>
      <c r="FX25" s="154"/>
      <c r="FY25" s="154"/>
      <c r="FZ25" s="154"/>
      <c r="GA25" s="154"/>
      <c r="GB25" s="154"/>
      <c r="GC25" s="154"/>
      <c r="GD25" s="154"/>
      <c r="GE25" s="154"/>
      <c r="GF25" s="154"/>
      <c r="GG25" s="154"/>
      <c r="GH25" s="154"/>
      <c r="GI25" s="154"/>
      <c r="GJ25" s="154"/>
      <c r="GK25" s="154"/>
      <c r="GL25" s="154"/>
      <c r="GM25" s="154"/>
      <c r="GN25" s="154"/>
      <c r="GO25" s="154"/>
      <c r="GP25" s="154"/>
      <c r="GQ25" s="154"/>
      <c r="GR25" s="154"/>
      <c r="GS25" s="154"/>
      <c r="GT25" s="154"/>
      <c r="GU25" s="154"/>
      <c r="GV25" s="154"/>
      <c r="GW25" s="154"/>
      <c r="GX25" s="154"/>
      <c r="GY25" s="154"/>
      <c r="GZ25" s="154"/>
      <c r="HA25" s="154"/>
      <c r="HB25" s="154"/>
      <c r="HC25" s="154"/>
      <c r="HD25" s="154"/>
      <c r="HE25" s="154"/>
      <c r="HF25" s="154"/>
      <c r="HG25" s="154"/>
      <c r="HH25" s="154"/>
      <c r="HI25" s="154"/>
      <c r="HJ25" s="154"/>
      <c r="HK25" s="154"/>
      <c r="HL25" s="154"/>
      <c r="HM25" s="154"/>
      <c r="HN25" s="154"/>
      <c r="HO25" s="154"/>
      <c r="HP25" s="154"/>
      <c r="HQ25" s="154"/>
      <c r="HR25" s="154"/>
      <c r="HS25" s="154"/>
      <c r="HT25" s="154"/>
      <c r="HU25" s="154"/>
      <c r="HV25" s="154"/>
      <c r="HW25" s="154"/>
      <c r="HX25" s="154"/>
      <c r="HY25" s="154"/>
      <c r="HZ25" s="154"/>
      <c r="IA25" s="154"/>
      <c r="IB25" s="154"/>
      <c r="IC25" s="154"/>
      <c r="ID25" s="154"/>
      <c r="IE25" s="154"/>
      <c r="IF25" s="154"/>
      <c r="IG25" s="154"/>
      <c r="IH25" s="154"/>
      <c r="II25" s="154"/>
      <c r="IJ25" s="154"/>
      <c r="IK25" s="154"/>
      <c r="IL25" s="154"/>
      <c r="IM25" s="154"/>
      <c r="IN25" s="154"/>
      <c r="IO25" s="154"/>
      <c r="IP25" s="154"/>
      <c r="IQ25" s="154"/>
      <c r="IR25" s="154"/>
    </row>
    <row r="26" spans="1:255" s="169" customFormat="1" ht="13.5">
      <c r="A26" s="164">
        <v>17</v>
      </c>
      <c r="B26" s="172" t="s">
        <v>117</v>
      </c>
      <c r="C26" s="20" t="s">
        <v>43</v>
      </c>
      <c r="D26" s="24">
        <f>ROUND(D25*2.5,2)</f>
        <v>376.25</v>
      </c>
      <c r="E26" s="152"/>
      <c r="F26" s="152"/>
      <c r="G26" s="152"/>
      <c r="H26" s="152"/>
      <c r="I26" s="152"/>
      <c r="J26" s="152"/>
      <c r="K26" s="152"/>
      <c r="L26" s="152"/>
      <c r="M26" s="152"/>
      <c r="N26" s="152"/>
      <c r="O26" s="152"/>
      <c r="P26" s="154"/>
      <c r="IO26" s="170"/>
      <c r="IP26" s="170"/>
      <c r="IQ26" s="170"/>
      <c r="IR26" s="170"/>
      <c r="IS26" s="170"/>
      <c r="IT26" s="170"/>
      <c r="IU26" s="170"/>
    </row>
    <row r="27" spans="1:255" s="169" customFormat="1" ht="25.5">
      <c r="A27" s="164">
        <v>18</v>
      </c>
      <c r="B27" s="172" t="s">
        <v>251</v>
      </c>
      <c r="C27" s="20" t="s">
        <v>42</v>
      </c>
      <c r="D27" s="24">
        <f>ROUND(D25*0.15,2)</f>
        <v>22.58</v>
      </c>
      <c r="E27" s="152"/>
      <c r="F27" s="152"/>
      <c r="G27" s="152"/>
      <c r="H27" s="152"/>
      <c r="I27" s="152"/>
      <c r="J27" s="152"/>
      <c r="K27" s="152"/>
      <c r="L27" s="152"/>
      <c r="M27" s="152"/>
      <c r="N27" s="152"/>
      <c r="O27" s="152"/>
      <c r="P27" s="154"/>
      <c r="IO27" s="170"/>
      <c r="IP27" s="170"/>
      <c r="IQ27" s="170"/>
      <c r="IR27" s="170"/>
      <c r="IS27" s="170"/>
      <c r="IT27" s="170"/>
      <c r="IU27" s="170"/>
    </row>
    <row r="28" spans="1:254" s="155" customFormat="1" ht="13.5">
      <c r="A28" s="164">
        <v>19</v>
      </c>
      <c r="B28" s="172" t="s">
        <v>119</v>
      </c>
      <c r="C28" s="166" t="s">
        <v>110</v>
      </c>
      <c r="D28" s="24">
        <f>ROUND(D25*0.016,2)</f>
        <v>2.41</v>
      </c>
      <c r="E28" s="25"/>
      <c r="F28" s="152"/>
      <c r="G28" s="152"/>
      <c r="H28" s="25"/>
      <c r="I28" s="152"/>
      <c r="J28" s="152"/>
      <c r="K28" s="152"/>
      <c r="L28" s="152"/>
      <c r="M28" s="152"/>
      <c r="N28" s="152"/>
      <c r="O28" s="152"/>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54"/>
      <c r="FF28" s="154"/>
      <c r="FG28" s="154"/>
      <c r="FH28" s="154"/>
      <c r="FI28" s="154"/>
      <c r="FJ28" s="154"/>
      <c r="FK28" s="154"/>
      <c r="FL28" s="154"/>
      <c r="FM28" s="154"/>
      <c r="FN28" s="154"/>
      <c r="FO28" s="154"/>
      <c r="FP28" s="154"/>
      <c r="FQ28" s="154"/>
      <c r="FR28" s="154"/>
      <c r="FS28" s="154"/>
      <c r="FT28" s="154"/>
      <c r="FU28" s="154"/>
      <c r="FV28" s="154"/>
      <c r="FW28" s="154"/>
      <c r="FX28" s="154"/>
      <c r="FY28" s="154"/>
      <c r="FZ28" s="154"/>
      <c r="GA28" s="154"/>
      <c r="GB28" s="154"/>
      <c r="GC28" s="154"/>
      <c r="GD28" s="154"/>
      <c r="GE28" s="154"/>
      <c r="GF28" s="154"/>
      <c r="GG28" s="154"/>
      <c r="GH28" s="154"/>
      <c r="GI28" s="154"/>
      <c r="GJ28" s="154"/>
      <c r="GK28" s="154"/>
      <c r="GL28" s="154"/>
      <c r="GM28" s="154"/>
      <c r="GN28" s="154"/>
      <c r="GO28" s="154"/>
      <c r="GP28" s="154"/>
      <c r="GQ28" s="154"/>
      <c r="GR28" s="154"/>
      <c r="GS28" s="154"/>
      <c r="GT28" s="154"/>
      <c r="GU28" s="154"/>
      <c r="GV28" s="154"/>
      <c r="GW28" s="154"/>
      <c r="GX28" s="154"/>
      <c r="GY28" s="154"/>
      <c r="GZ28" s="154"/>
      <c r="HA28" s="154"/>
      <c r="HB28" s="154"/>
      <c r="HC28" s="154"/>
      <c r="HD28" s="154"/>
      <c r="HE28" s="154"/>
      <c r="HF28" s="154"/>
      <c r="HG28" s="154"/>
      <c r="HH28" s="154"/>
      <c r="HI28" s="154"/>
      <c r="HJ28" s="154"/>
      <c r="HK28" s="154"/>
      <c r="HL28" s="154"/>
      <c r="HM28" s="154"/>
      <c r="HN28" s="154"/>
      <c r="HO28" s="154"/>
      <c r="HP28" s="154"/>
      <c r="HQ28" s="154"/>
      <c r="HR28" s="154"/>
      <c r="HS28" s="154"/>
      <c r="HT28" s="154"/>
      <c r="HU28" s="154"/>
      <c r="HV28" s="154"/>
      <c r="HW28" s="154"/>
      <c r="HX28" s="154"/>
      <c r="HY28" s="154"/>
      <c r="HZ28" s="154"/>
      <c r="IA28" s="154"/>
      <c r="IB28" s="154"/>
      <c r="IC28" s="154"/>
      <c r="ID28" s="154"/>
      <c r="IE28" s="154"/>
      <c r="IF28" s="154"/>
      <c r="IG28" s="154"/>
      <c r="IH28" s="154"/>
      <c r="II28" s="154"/>
      <c r="IJ28" s="154"/>
      <c r="IK28" s="154"/>
      <c r="IL28" s="154"/>
      <c r="IM28" s="154"/>
      <c r="IN28" s="154"/>
      <c r="IO28" s="154"/>
      <c r="IP28" s="154"/>
      <c r="IQ28" s="154"/>
      <c r="IR28" s="154"/>
      <c r="IS28" s="154"/>
      <c r="IT28" s="154"/>
    </row>
    <row r="29" spans="1:255" s="169" customFormat="1" ht="40.5">
      <c r="A29" s="164">
        <v>20</v>
      </c>
      <c r="B29" s="173" t="s">
        <v>124</v>
      </c>
      <c r="C29" s="166" t="s">
        <v>110</v>
      </c>
      <c r="D29" s="25">
        <f>D25</f>
        <v>150.5</v>
      </c>
      <c r="E29" s="152"/>
      <c r="F29" s="152"/>
      <c r="G29" s="152"/>
      <c r="H29" s="152"/>
      <c r="I29" s="152"/>
      <c r="J29" s="152"/>
      <c r="K29" s="152"/>
      <c r="L29" s="152"/>
      <c r="M29" s="152"/>
      <c r="N29" s="152"/>
      <c r="O29" s="152"/>
      <c r="P29" s="154"/>
      <c r="IO29" s="170"/>
      <c r="IP29" s="170"/>
      <c r="IQ29" s="170"/>
      <c r="IR29" s="170"/>
      <c r="IS29" s="170"/>
      <c r="IT29" s="170"/>
      <c r="IU29" s="170"/>
    </row>
    <row r="30" spans="1:255" s="169" customFormat="1" ht="25.5">
      <c r="A30" s="164">
        <v>21</v>
      </c>
      <c r="B30" s="172" t="s">
        <v>125</v>
      </c>
      <c r="C30" s="20" t="s">
        <v>42</v>
      </c>
      <c r="D30" s="24">
        <f>ROUND(D29*0.15,2)</f>
        <v>22.58</v>
      </c>
      <c r="E30" s="152"/>
      <c r="F30" s="152"/>
      <c r="G30" s="152"/>
      <c r="H30" s="152"/>
      <c r="I30" s="152"/>
      <c r="J30" s="152"/>
      <c r="K30" s="152"/>
      <c r="L30" s="152"/>
      <c r="M30" s="152"/>
      <c r="N30" s="152"/>
      <c r="O30" s="152"/>
      <c r="P30" s="154"/>
      <c r="IO30" s="170"/>
      <c r="IP30" s="170"/>
      <c r="IQ30" s="170"/>
      <c r="IR30" s="170"/>
      <c r="IS30" s="170"/>
      <c r="IT30" s="170"/>
      <c r="IU30" s="170"/>
    </row>
    <row r="31" spans="1:255" s="169" customFormat="1" ht="25.5">
      <c r="A31" s="164">
        <v>22</v>
      </c>
      <c r="B31" s="172" t="s">
        <v>240</v>
      </c>
      <c r="C31" s="20" t="s">
        <v>42</v>
      </c>
      <c r="D31" s="24">
        <f>ROUND(D29*0.25,2)</f>
        <v>37.63</v>
      </c>
      <c r="E31" s="152"/>
      <c r="F31" s="152"/>
      <c r="G31" s="152"/>
      <c r="H31" s="152"/>
      <c r="I31" s="152"/>
      <c r="J31" s="152"/>
      <c r="K31" s="152"/>
      <c r="L31" s="152"/>
      <c r="M31" s="152"/>
      <c r="N31" s="152"/>
      <c r="O31" s="152"/>
      <c r="P31" s="154"/>
      <c r="IO31" s="170"/>
      <c r="IP31" s="170"/>
      <c r="IQ31" s="170"/>
      <c r="IR31" s="170"/>
      <c r="IS31" s="170"/>
      <c r="IT31" s="170"/>
      <c r="IU31" s="170"/>
    </row>
    <row r="32" spans="1:252" s="155" customFormat="1" ht="40.5">
      <c r="A32" s="164">
        <v>23</v>
      </c>
      <c r="B32" s="167" t="s">
        <v>327</v>
      </c>
      <c r="C32" s="166" t="s">
        <v>39</v>
      </c>
      <c r="D32" s="25">
        <v>6</v>
      </c>
      <c r="E32" s="25"/>
      <c r="F32" s="152"/>
      <c r="G32" s="152"/>
      <c r="H32" s="25"/>
      <c r="I32" s="152"/>
      <c r="J32" s="152"/>
      <c r="K32" s="152"/>
      <c r="L32" s="152"/>
      <c r="M32" s="152"/>
      <c r="N32" s="152"/>
      <c r="O32" s="152"/>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4"/>
      <c r="FS32" s="154"/>
      <c r="FT32" s="154"/>
      <c r="FU32" s="154"/>
      <c r="FV32" s="154"/>
      <c r="FW32" s="154"/>
      <c r="FX32" s="154"/>
      <c r="FY32" s="154"/>
      <c r="FZ32" s="154"/>
      <c r="GA32" s="154"/>
      <c r="GB32" s="154"/>
      <c r="GC32" s="154"/>
      <c r="GD32" s="154"/>
      <c r="GE32" s="154"/>
      <c r="GF32" s="154"/>
      <c r="GG32" s="154"/>
      <c r="GH32" s="154"/>
      <c r="GI32" s="154"/>
      <c r="GJ32" s="154"/>
      <c r="GK32" s="154"/>
      <c r="GL32" s="154"/>
      <c r="GM32" s="154"/>
      <c r="GN32" s="154"/>
      <c r="GO32" s="154"/>
      <c r="GP32" s="154"/>
      <c r="GQ32" s="154"/>
      <c r="GR32" s="154"/>
      <c r="GS32" s="154"/>
      <c r="GT32" s="154"/>
      <c r="GU32" s="154"/>
      <c r="GV32" s="154"/>
      <c r="GW32" s="154"/>
      <c r="GX32" s="154"/>
      <c r="GY32" s="154"/>
      <c r="GZ32" s="154"/>
      <c r="HA32" s="154"/>
      <c r="HB32" s="154"/>
      <c r="HC32" s="154"/>
      <c r="HD32" s="154"/>
      <c r="HE32" s="154"/>
      <c r="HF32" s="154"/>
      <c r="HG32" s="154"/>
      <c r="HH32" s="154"/>
      <c r="HI32" s="154"/>
      <c r="HJ32" s="154"/>
      <c r="HK32" s="154"/>
      <c r="HL32" s="154"/>
      <c r="HM32" s="154"/>
      <c r="HN32" s="154"/>
      <c r="HO32" s="154"/>
      <c r="HP32" s="154"/>
      <c r="HQ32" s="154"/>
      <c r="HR32" s="154"/>
      <c r="HS32" s="154"/>
      <c r="HT32" s="154"/>
      <c r="HU32" s="154"/>
      <c r="HV32" s="154"/>
      <c r="HW32" s="154"/>
      <c r="HX32" s="154"/>
      <c r="HY32" s="154"/>
      <c r="HZ32" s="154"/>
      <c r="IA32" s="154"/>
      <c r="IB32" s="154"/>
      <c r="IC32" s="154"/>
      <c r="ID32" s="154"/>
      <c r="IE32" s="154"/>
      <c r="IF32" s="154"/>
      <c r="IG32" s="154"/>
      <c r="IH32" s="154"/>
      <c r="II32" s="154"/>
      <c r="IJ32" s="154"/>
      <c r="IK32" s="154"/>
      <c r="IL32" s="154"/>
      <c r="IM32" s="154"/>
      <c r="IN32" s="154"/>
      <c r="IO32" s="154"/>
      <c r="IP32" s="154"/>
      <c r="IQ32" s="154"/>
      <c r="IR32" s="154"/>
    </row>
    <row r="33" spans="1:255" s="169" customFormat="1" ht="25.5">
      <c r="A33" s="164">
        <v>24</v>
      </c>
      <c r="B33" s="172" t="s">
        <v>255</v>
      </c>
      <c r="C33" s="20" t="s">
        <v>43</v>
      </c>
      <c r="D33" s="24">
        <f>ROUND(D32*1.8,2)</f>
        <v>10.8</v>
      </c>
      <c r="E33" s="152"/>
      <c r="F33" s="152"/>
      <c r="G33" s="152"/>
      <c r="H33" s="152"/>
      <c r="I33" s="152"/>
      <c r="J33" s="152"/>
      <c r="K33" s="152"/>
      <c r="L33" s="152"/>
      <c r="M33" s="152"/>
      <c r="N33" s="152"/>
      <c r="O33" s="152"/>
      <c r="P33" s="154"/>
      <c r="IO33" s="170"/>
      <c r="IP33" s="170"/>
      <c r="IQ33" s="170"/>
      <c r="IR33" s="170"/>
      <c r="IS33" s="170"/>
      <c r="IT33" s="170"/>
      <c r="IU33" s="170"/>
    </row>
    <row r="34" spans="1:255" s="169" customFormat="1" ht="38.25">
      <c r="A34" s="164">
        <v>25</v>
      </c>
      <c r="B34" s="172" t="s">
        <v>256</v>
      </c>
      <c r="C34" s="20" t="s">
        <v>42</v>
      </c>
      <c r="D34" s="24">
        <f>ROUND(D32*0.2,2)</f>
        <v>1.2</v>
      </c>
      <c r="E34" s="152"/>
      <c r="F34" s="152"/>
      <c r="G34" s="152"/>
      <c r="H34" s="152"/>
      <c r="I34" s="152"/>
      <c r="J34" s="152"/>
      <c r="K34" s="152"/>
      <c r="L34" s="152"/>
      <c r="M34" s="152"/>
      <c r="N34" s="152"/>
      <c r="O34" s="152"/>
      <c r="P34" s="154"/>
      <c r="IO34" s="170"/>
      <c r="IP34" s="170"/>
      <c r="IQ34" s="170"/>
      <c r="IR34" s="170"/>
      <c r="IS34" s="170"/>
      <c r="IT34" s="170"/>
      <c r="IU34" s="170"/>
    </row>
    <row r="35" spans="1:254" s="155" customFormat="1" ht="13.5">
      <c r="A35" s="164">
        <v>26</v>
      </c>
      <c r="B35" s="172" t="s">
        <v>227</v>
      </c>
      <c r="C35" s="166" t="s">
        <v>110</v>
      </c>
      <c r="D35" s="24">
        <f>ROUND(D32*0.05,2)</f>
        <v>0.3</v>
      </c>
      <c r="E35" s="25"/>
      <c r="F35" s="152"/>
      <c r="G35" s="152"/>
      <c r="H35" s="25"/>
      <c r="I35" s="152"/>
      <c r="J35" s="152"/>
      <c r="K35" s="152"/>
      <c r="L35" s="152"/>
      <c r="M35" s="152"/>
      <c r="N35" s="152"/>
      <c r="O35" s="152"/>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c r="FF35" s="154"/>
      <c r="FG35" s="154"/>
      <c r="FH35" s="154"/>
      <c r="FI35" s="154"/>
      <c r="FJ35" s="154"/>
      <c r="FK35" s="154"/>
      <c r="FL35" s="154"/>
      <c r="FM35" s="154"/>
      <c r="FN35" s="154"/>
      <c r="FO35" s="154"/>
      <c r="FP35" s="154"/>
      <c r="FQ35" s="154"/>
      <c r="FR35" s="154"/>
      <c r="FS35" s="154"/>
      <c r="FT35" s="154"/>
      <c r="FU35" s="154"/>
      <c r="FV35" s="154"/>
      <c r="FW35" s="154"/>
      <c r="FX35" s="154"/>
      <c r="FY35" s="154"/>
      <c r="FZ35" s="154"/>
      <c r="GA35" s="154"/>
      <c r="GB35" s="154"/>
      <c r="GC35" s="154"/>
      <c r="GD35" s="154"/>
      <c r="GE35" s="154"/>
      <c r="GF35" s="154"/>
      <c r="GG35" s="154"/>
      <c r="GH35" s="154"/>
      <c r="GI35" s="154"/>
      <c r="GJ35" s="154"/>
      <c r="GK35" s="154"/>
      <c r="GL35" s="154"/>
      <c r="GM35" s="154"/>
      <c r="GN35" s="154"/>
      <c r="GO35" s="154"/>
      <c r="GP35" s="154"/>
      <c r="GQ35" s="154"/>
      <c r="GR35" s="154"/>
      <c r="GS35" s="154"/>
      <c r="GT35" s="154"/>
      <c r="GU35" s="154"/>
      <c r="GV35" s="154"/>
      <c r="GW35" s="154"/>
      <c r="GX35" s="154"/>
      <c r="GY35" s="154"/>
      <c r="GZ35" s="154"/>
      <c r="HA35" s="154"/>
      <c r="HB35" s="154"/>
      <c r="HC35" s="154"/>
      <c r="HD35" s="154"/>
      <c r="HE35" s="154"/>
      <c r="HF35" s="154"/>
      <c r="HG35" s="154"/>
      <c r="HH35" s="154"/>
      <c r="HI35" s="154"/>
      <c r="HJ35" s="154"/>
      <c r="HK35" s="154"/>
      <c r="HL35" s="154"/>
      <c r="HM35" s="154"/>
      <c r="HN35" s="154"/>
      <c r="HO35" s="154"/>
      <c r="HP35" s="154"/>
      <c r="HQ35" s="154"/>
      <c r="HR35" s="154"/>
      <c r="HS35" s="154"/>
      <c r="HT35" s="154"/>
      <c r="HU35" s="154"/>
      <c r="HV35" s="154"/>
      <c r="HW35" s="154"/>
      <c r="HX35" s="154"/>
      <c r="HY35" s="154"/>
      <c r="HZ35" s="154"/>
      <c r="IA35" s="154"/>
      <c r="IB35" s="154"/>
      <c r="IC35" s="154"/>
      <c r="ID35" s="154"/>
      <c r="IE35" s="154"/>
      <c r="IF35" s="154"/>
      <c r="IG35" s="154"/>
      <c r="IH35" s="154"/>
      <c r="II35" s="154"/>
      <c r="IJ35" s="154"/>
      <c r="IK35" s="154"/>
      <c r="IL35" s="154"/>
      <c r="IM35" s="154"/>
      <c r="IN35" s="154"/>
      <c r="IO35" s="154"/>
      <c r="IP35" s="154"/>
      <c r="IQ35" s="154"/>
      <c r="IR35" s="154"/>
      <c r="IS35" s="154"/>
      <c r="IT35" s="154"/>
    </row>
    <row r="36" spans="1:252" s="155" customFormat="1" ht="27">
      <c r="A36" s="164">
        <v>27</v>
      </c>
      <c r="B36" s="167" t="s">
        <v>131</v>
      </c>
      <c r="C36" s="166" t="s">
        <v>39</v>
      </c>
      <c r="D36" s="25">
        <v>6</v>
      </c>
      <c r="E36" s="25"/>
      <c r="F36" s="152"/>
      <c r="G36" s="152"/>
      <c r="H36" s="25"/>
      <c r="I36" s="152"/>
      <c r="J36" s="152"/>
      <c r="K36" s="152"/>
      <c r="L36" s="152"/>
      <c r="M36" s="152"/>
      <c r="N36" s="152"/>
      <c r="O36" s="152"/>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4"/>
      <c r="GA36" s="154"/>
      <c r="GB36" s="154"/>
      <c r="GC36" s="154"/>
      <c r="GD36" s="154"/>
      <c r="GE36" s="154"/>
      <c r="GF36" s="154"/>
      <c r="GG36" s="154"/>
      <c r="GH36" s="154"/>
      <c r="GI36" s="154"/>
      <c r="GJ36" s="154"/>
      <c r="GK36" s="154"/>
      <c r="GL36" s="154"/>
      <c r="GM36" s="154"/>
      <c r="GN36" s="154"/>
      <c r="GO36" s="154"/>
      <c r="GP36" s="154"/>
      <c r="GQ36" s="154"/>
      <c r="GR36" s="154"/>
      <c r="GS36" s="154"/>
      <c r="GT36" s="154"/>
      <c r="GU36" s="154"/>
      <c r="GV36" s="154"/>
      <c r="GW36" s="154"/>
      <c r="GX36" s="154"/>
      <c r="GY36" s="154"/>
      <c r="GZ36" s="154"/>
      <c r="HA36" s="154"/>
      <c r="HB36" s="154"/>
      <c r="HC36" s="154"/>
      <c r="HD36" s="154"/>
      <c r="HE36" s="154"/>
      <c r="HF36" s="154"/>
      <c r="HG36" s="154"/>
      <c r="HH36" s="154"/>
      <c r="HI36" s="154"/>
      <c r="HJ36" s="154"/>
      <c r="HK36" s="154"/>
      <c r="HL36" s="154"/>
      <c r="HM36" s="154"/>
      <c r="HN36" s="154"/>
      <c r="HO36" s="154"/>
      <c r="HP36" s="154"/>
      <c r="HQ36" s="154"/>
      <c r="HR36" s="154"/>
      <c r="HS36" s="154"/>
      <c r="HT36" s="154"/>
      <c r="HU36" s="154"/>
      <c r="HV36" s="154"/>
      <c r="HW36" s="154"/>
      <c r="HX36" s="154"/>
      <c r="HY36" s="154"/>
      <c r="HZ36" s="154"/>
      <c r="IA36" s="154"/>
      <c r="IB36" s="154"/>
      <c r="IC36" s="154"/>
      <c r="ID36" s="154"/>
      <c r="IE36" s="154"/>
      <c r="IF36" s="154"/>
      <c r="IG36" s="154"/>
      <c r="IH36" s="154"/>
      <c r="II36" s="154"/>
      <c r="IJ36" s="154"/>
      <c r="IK36" s="154"/>
      <c r="IL36" s="154"/>
      <c r="IM36" s="154"/>
      <c r="IN36" s="154"/>
      <c r="IO36" s="154"/>
      <c r="IP36" s="154"/>
      <c r="IQ36" s="154"/>
      <c r="IR36" s="154"/>
    </row>
    <row r="37" spans="1:255" s="169" customFormat="1" ht="25.5">
      <c r="A37" s="164">
        <v>28</v>
      </c>
      <c r="B37" s="172" t="s">
        <v>242</v>
      </c>
      <c r="C37" s="166" t="s">
        <v>42</v>
      </c>
      <c r="D37" s="25">
        <f>ROUND(D36*0.25,1)</f>
        <v>1.5</v>
      </c>
      <c r="E37" s="152"/>
      <c r="F37" s="152"/>
      <c r="G37" s="152"/>
      <c r="H37" s="152"/>
      <c r="I37" s="152"/>
      <c r="J37" s="152"/>
      <c r="K37" s="152"/>
      <c r="L37" s="152"/>
      <c r="M37" s="152"/>
      <c r="N37" s="152"/>
      <c r="O37" s="152"/>
      <c r="P37" s="154"/>
      <c r="IO37" s="170"/>
      <c r="IP37" s="170"/>
      <c r="IQ37" s="170"/>
      <c r="IR37" s="170"/>
      <c r="IS37" s="170"/>
      <c r="IT37" s="170"/>
      <c r="IU37" s="170"/>
    </row>
    <row r="38" spans="1:254" s="155" customFormat="1" ht="40.5">
      <c r="A38" s="164">
        <v>29</v>
      </c>
      <c r="B38" s="167" t="s">
        <v>133</v>
      </c>
      <c r="C38" s="166" t="s">
        <v>39</v>
      </c>
      <c r="D38" s="25">
        <v>1</v>
      </c>
      <c r="E38" s="23"/>
      <c r="F38" s="152"/>
      <c r="G38" s="152"/>
      <c r="H38" s="21"/>
      <c r="I38" s="152"/>
      <c r="J38" s="152"/>
      <c r="K38" s="152"/>
      <c r="L38" s="152"/>
      <c r="M38" s="152"/>
      <c r="N38" s="152"/>
      <c r="O38" s="152"/>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c r="ET38" s="154"/>
      <c r="EU38" s="154"/>
      <c r="EV38" s="154"/>
      <c r="EW38" s="154"/>
      <c r="EX38" s="154"/>
      <c r="EY38" s="154"/>
      <c r="EZ38" s="154"/>
      <c r="FA38" s="154"/>
      <c r="FB38" s="154"/>
      <c r="FC38" s="154"/>
      <c r="FD38" s="154"/>
      <c r="FE38" s="154"/>
      <c r="FF38" s="154"/>
      <c r="FG38" s="154"/>
      <c r="FH38" s="154"/>
      <c r="FI38" s="154"/>
      <c r="FJ38" s="154"/>
      <c r="FK38" s="154"/>
      <c r="FL38" s="154"/>
      <c r="FM38" s="154"/>
      <c r="FN38" s="154"/>
      <c r="FO38" s="154"/>
      <c r="FP38" s="154"/>
      <c r="FQ38" s="154"/>
      <c r="FR38" s="154"/>
      <c r="FS38" s="154"/>
      <c r="FT38" s="154"/>
      <c r="FU38" s="154"/>
      <c r="FV38" s="154"/>
      <c r="FW38" s="154"/>
      <c r="FX38" s="154"/>
      <c r="FY38" s="154"/>
      <c r="FZ38" s="154"/>
      <c r="GA38" s="154"/>
      <c r="GB38" s="154"/>
      <c r="GC38" s="154"/>
      <c r="GD38" s="154"/>
      <c r="GE38" s="154"/>
      <c r="GF38" s="154"/>
      <c r="GG38" s="154"/>
      <c r="GH38" s="154"/>
      <c r="GI38" s="154"/>
      <c r="GJ38" s="154"/>
      <c r="GK38" s="154"/>
      <c r="GL38" s="154"/>
      <c r="GM38" s="154"/>
      <c r="GN38" s="154"/>
      <c r="GO38" s="154"/>
      <c r="GP38" s="154"/>
      <c r="GQ38" s="154"/>
      <c r="GR38" s="154"/>
      <c r="GS38" s="154"/>
      <c r="GT38" s="154"/>
      <c r="GU38" s="154"/>
      <c r="GV38" s="154"/>
      <c r="GW38" s="154"/>
      <c r="GX38" s="154"/>
      <c r="GY38" s="154"/>
      <c r="GZ38" s="154"/>
      <c r="HA38" s="154"/>
      <c r="HB38" s="154"/>
      <c r="HC38" s="154"/>
      <c r="HD38" s="154"/>
      <c r="HE38" s="154"/>
      <c r="HF38" s="154"/>
      <c r="HG38" s="154"/>
      <c r="HH38" s="154"/>
      <c r="HI38" s="154"/>
      <c r="HJ38" s="154"/>
      <c r="HK38" s="154"/>
      <c r="HL38" s="154"/>
      <c r="HM38" s="154"/>
      <c r="HN38" s="154"/>
      <c r="HO38" s="154"/>
      <c r="HP38" s="154"/>
      <c r="HQ38" s="154"/>
      <c r="HR38" s="154"/>
      <c r="HS38" s="154"/>
      <c r="HT38" s="154"/>
      <c r="HU38" s="154"/>
      <c r="HV38" s="154"/>
      <c r="HW38" s="154"/>
      <c r="HX38" s="154"/>
      <c r="HY38" s="154"/>
      <c r="HZ38" s="154"/>
      <c r="IA38" s="154"/>
      <c r="IB38" s="154"/>
      <c r="IC38" s="154"/>
      <c r="ID38" s="154"/>
      <c r="IE38" s="154"/>
      <c r="IF38" s="154"/>
      <c r="IG38" s="154"/>
      <c r="IH38" s="154"/>
      <c r="II38" s="154"/>
      <c r="IJ38" s="154"/>
      <c r="IK38" s="154"/>
      <c r="IL38" s="154"/>
      <c r="IM38" s="154"/>
      <c r="IN38" s="154"/>
      <c r="IO38" s="154"/>
      <c r="IP38" s="154"/>
      <c r="IQ38" s="154"/>
      <c r="IR38" s="154"/>
      <c r="IS38" s="154"/>
      <c r="IT38" s="154"/>
    </row>
    <row r="39" spans="1:252" s="155" customFormat="1" ht="13.5">
      <c r="A39" s="164">
        <v>30</v>
      </c>
      <c r="B39" s="167" t="s">
        <v>134</v>
      </c>
      <c r="C39" s="166" t="s">
        <v>26</v>
      </c>
      <c r="D39" s="25">
        <v>24</v>
      </c>
      <c r="E39" s="25"/>
      <c r="F39" s="152"/>
      <c r="G39" s="152"/>
      <c r="H39" s="25"/>
      <c r="I39" s="152"/>
      <c r="J39" s="152"/>
      <c r="K39" s="152"/>
      <c r="L39" s="152"/>
      <c r="M39" s="152"/>
      <c r="N39" s="152"/>
      <c r="O39" s="152"/>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4"/>
      <c r="EN39" s="154"/>
      <c r="EO39" s="154"/>
      <c r="EP39" s="154"/>
      <c r="EQ39" s="154"/>
      <c r="ER39" s="154"/>
      <c r="ES39" s="154"/>
      <c r="ET39" s="154"/>
      <c r="EU39" s="154"/>
      <c r="EV39" s="154"/>
      <c r="EW39" s="154"/>
      <c r="EX39" s="154"/>
      <c r="EY39" s="154"/>
      <c r="EZ39" s="154"/>
      <c r="FA39" s="154"/>
      <c r="FB39" s="154"/>
      <c r="FC39" s="154"/>
      <c r="FD39" s="154"/>
      <c r="FE39" s="154"/>
      <c r="FF39" s="154"/>
      <c r="FG39" s="154"/>
      <c r="FH39" s="154"/>
      <c r="FI39" s="154"/>
      <c r="FJ39" s="154"/>
      <c r="FK39" s="154"/>
      <c r="FL39" s="154"/>
      <c r="FM39" s="154"/>
      <c r="FN39" s="154"/>
      <c r="FO39" s="154"/>
      <c r="FP39" s="154"/>
      <c r="FQ39" s="154"/>
      <c r="FR39" s="154"/>
      <c r="FS39" s="154"/>
      <c r="FT39" s="154"/>
      <c r="FU39" s="154"/>
      <c r="FV39" s="154"/>
      <c r="FW39" s="154"/>
      <c r="FX39" s="154"/>
      <c r="FY39" s="154"/>
      <c r="FZ39" s="154"/>
      <c r="GA39" s="154"/>
      <c r="GB39" s="154"/>
      <c r="GC39" s="154"/>
      <c r="GD39" s="154"/>
      <c r="GE39" s="154"/>
      <c r="GF39" s="154"/>
      <c r="GG39" s="154"/>
      <c r="GH39" s="154"/>
      <c r="GI39" s="154"/>
      <c r="GJ39" s="154"/>
      <c r="GK39" s="154"/>
      <c r="GL39" s="154"/>
      <c r="GM39" s="154"/>
      <c r="GN39" s="154"/>
      <c r="GO39" s="154"/>
      <c r="GP39" s="154"/>
      <c r="GQ39" s="154"/>
      <c r="GR39" s="154"/>
      <c r="GS39" s="154"/>
      <c r="GT39" s="154"/>
      <c r="GU39" s="154"/>
      <c r="GV39" s="154"/>
      <c r="GW39" s="154"/>
      <c r="GX39" s="154"/>
      <c r="GY39" s="154"/>
      <c r="GZ39" s="154"/>
      <c r="HA39" s="154"/>
      <c r="HB39" s="154"/>
      <c r="HC39" s="154"/>
      <c r="HD39" s="154"/>
      <c r="HE39" s="154"/>
      <c r="HF39" s="154"/>
      <c r="HG39" s="154"/>
      <c r="HH39" s="154"/>
      <c r="HI39" s="154"/>
      <c r="HJ39" s="154"/>
      <c r="HK39" s="154"/>
      <c r="HL39" s="154"/>
      <c r="HM39" s="154"/>
      <c r="HN39" s="154"/>
      <c r="HO39" s="154"/>
      <c r="HP39" s="154"/>
      <c r="HQ39" s="154"/>
      <c r="HR39" s="154"/>
      <c r="HS39" s="154"/>
      <c r="HT39" s="154"/>
      <c r="HU39" s="154"/>
      <c r="HV39" s="154"/>
      <c r="HW39" s="154"/>
      <c r="HX39" s="154"/>
      <c r="HY39" s="154"/>
      <c r="HZ39" s="154"/>
      <c r="IA39" s="154"/>
      <c r="IB39" s="154"/>
      <c r="IC39" s="154"/>
      <c r="ID39" s="154"/>
      <c r="IE39" s="154"/>
      <c r="IF39" s="154"/>
      <c r="IG39" s="154"/>
      <c r="IH39" s="154"/>
      <c r="II39" s="154"/>
      <c r="IJ39" s="154"/>
      <c r="IK39" s="154"/>
      <c r="IL39" s="154"/>
      <c r="IM39" s="154"/>
      <c r="IN39" s="154"/>
      <c r="IO39" s="154"/>
      <c r="IP39" s="154"/>
      <c r="IQ39" s="154"/>
      <c r="IR39" s="154"/>
    </row>
    <row r="40" spans="1:255" s="169" customFormat="1" ht="25.5">
      <c r="A40" s="164">
        <v>31</v>
      </c>
      <c r="B40" s="172" t="s">
        <v>242</v>
      </c>
      <c r="C40" s="166" t="s">
        <v>42</v>
      </c>
      <c r="D40" s="25">
        <f>ROUND(D39*0.03,1)</f>
        <v>0.7</v>
      </c>
      <c r="E40" s="152"/>
      <c r="F40" s="152"/>
      <c r="G40" s="152"/>
      <c r="H40" s="152"/>
      <c r="I40" s="152"/>
      <c r="J40" s="152"/>
      <c r="K40" s="152"/>
      <c r="L40" s="152"/>
      <c r="M40" s="152"/>
      <c r="N40" s="152"/>
      <c r="O40" s="152"/>
      <c r="P40" s="154"/>
      <c r="IO40" s="170"/>
      <c r="IP40" s="170"/>
      <c r="IQ40" s="170"/>
      <c r="IR40" s="170"/>
      <c r="IS40" s="170"/>
      <c r="IT40" s="170"/>
      <c r="IU40" s="170"/>
    </row>
    <row r="41" spans="1:255" s="169" customFormat="1" ht="14.25">
      <c r="A41" s="164">
        <v>32</v>
      </c>
      <c r="B41" s="192" t="s">
        <v>48</v>
      </c>
      <c r="C41" s="20"/>
      <c r="D41" s="24"/>
      <c r="E41" s="152"/>
      <c r="F41" s="152"/>
      <c r="G41" s="152"/>
      <c r="H41" s="152"/>
      <c r="I41" s="152"/>
      <c r="J41" s="152"/>
      <c r="K41" s="152"/>
      <c r="L41" s="152"/>
      <c r="M41" s="152"/>
      <c r="N41" s="152"/>
      <c r="O41" s="152"/>
      <c r="P41" s="154"/>
      <c r="IO41" s="170"/>
      <c r="IP41" s="170"/>
      <c r="IQ41" s="170"/>
      <c r="IR41" s="170"/>
      <c r="IS41" s="170"/>
      <c r="IT41" s="170"/>
      <c r="IU41" s="170"/>
    </row>
    <row r="42" spans="1:252" s="155" customFormat="1" ht="13.5">
      <c r="A42" s="164">
        <v>33</v>
      </c>
      <c r="B42" s="167" t="s">
        <v>135</v>
      </c>
      <c r="C42" s="166" t="s">
        <v>110</v>
      </c>
      <c r="D42" s="24">
        <f>D10</f>
        <v>92.5</v>
      </c>
      <c r="E42" s="25"/>
      <c r="F42" s="152"/>
      <c r="G42" s="152"/>
      <c r="H42" s="25"/>
      <c r="I42" s="152"/>
      <c r="J42" s="152"/>
      <c r="K42" s="152"/>
      <c r="L42" s="152"/>
      <c r="M42" s="152"/>
      <c r="N42" s="152"/>
      <c r="O42" s="152"/>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c r="FY42" s="154"/>
      <c r="FZ42" s="154"/>
      <c r="GA42" s="154"/>
      <c r="GB42" s="154"/>
      <c r="GC42" s="154"/>
      <c r="GD42" s="154"/>
      <c r="GE42" s="154"/>
      <c r="GF42" s="154"/>
      <c r="GG42" s="154"/>
      <c r="GH42" s="154"/>
      <c r="GI42" s="154"/>
      <c r="GJ42" s="154"/>
      <c r="GK42" s="154"/>
      <c r="GL42" s="154"/>
      <c r="GM42" s="154"/>
      <c r="GN42" s="154"/>
      <c r="GO42" s="154"/>
      <c r="GP42" s="154"/>
      <c r="GQ42" s="154"/>
      <c r="GR42" s="154"/>
      <c r="GS42" s="154"/>
      <c r="GT42" s="154"/>
      <c r="GU42" s="154"/>
      <c r="GV42" s="154"/>
      <c r="GW42" s="154"/>
      <c r="GX42" s="154"/>
      <c r="GY42" s="154"/>
      <c r="GZ42" s="154"/>
      <c r="HA42" s="154"/>
      <c r="HB42" s="154"/>
      <c r="HC42" s="154"/>
      <c r="HD42" s="154"/>
      <c r="HE42" s="154"/>
      <c r="HF42" s="154"/>
      <c r="HG42" s="154"/>
      <c r="HH42" s="154"/>
      <c r="HI42" s="154"/>
      <c r="HJ42" s="154"/>
      <c r="HK42" s="154"/>
      <c r="HL42" s="154"/>
      <c r="HM42" s="154"/>
      <c r="HN42" s="154"/>
      <c r="HO42" s="154"/>
      <c r="HP42" s="154"/>
      <c r="HQ42" s="154"/>
      <c r="HR42" s="154"/>
      <c r="HS42" s="154"/>
      <c r="HT42" s="154"/>
      <c r="HU42" s="154"/>
      <c r="HV42" s="154"/>
      <c r="HW42" s="154"/>
      <c r="HX42" s="154"/>
      <c r="HY42" s="154"/>
      <c r="HZ42" s="154"/>
      <c r="IA42" s="154"/>
      <c r="IB42" s="154"/>
      <c r="IC42" s="154"/>
      <c r="ID42" s="154"/>
      <c r="IE42" s="154"/>
      <c r="IF42" s="154"/>
      <c r="IG42" s="154"/>
      <c r="IH42" s="154"/>
      <c r="II42" s="154"/>
      <c r="IJ42" s="154"/>
      <c r="IK42" s="154"/>
      <c r="IL42" s="154"/>
      <c r="IM42" s="154"/>
      <c r="IN42" s="154"/>
      <c r="IO42" s="154"/>
      <c r="IP42" s="154"/>
      <c r="IQ42" s="154"/>
      <c r="IR42" s="154"/>
    </row>
    <row r="43" spans="1:255" s="169" customFormat="1" ht="13.5">
      <c r="A43" s="164">
        <v>34</v>
      </c>
      <c r="B43" s="172" t="s">
        <v>257</v>
      </c>
      <c r="C43" s="20" t="s">
        <v>42</v>
      </c>
      <c r="D43" s="24">
        <f>ROUND(D42*0.2,2)</f>
        <v>18.5</v>
      </c>
      <c r="E43" s="152"/>
      <c r="F43" s="152"/>
      <c r="G43" s="152"/>
      <c r="H43" s="152"/>
      <c r="I43" s="152"/>
      <c r="J43" s="152"/>
      <c r="K43" s="152"/>
      <c r="L43" s="152"/>
      <c r="M43" s="152"/>
      <c r="N43" s="152"/>
      <c r="O43" s="152"/>
      <c r="P43" s="154"/>
      <c r="IO43" s="170"/>
      <c r="IP43" s="170"/>
      <c r="IQ43" s="170"/>
      <c r="IR43" s="170"/>
      <c r="IS43" s="170"/>
      <c r="IT43" s="170"/>
      <c r="IU43" s="170"/>
    </row>
    <row r="44" spans="1:255" s="169" customFormat="1" ht="27">
      <c r="A44" s="164">
        <v>35</v>
      </c>
      <c r="B44" s="167" t="s">
        <v>137</v>
      </c>
      <c r="C44" s="166" t="s">
        <v>110</v>
      </c>
      <c r="D44" s="24">
        <f>D42</f>
        <v>92.5</v>
      </c>
      <c r="E44" s="152"/>
      <c r="F44" s="152"/>
      <c r="G44" s="152"/>
      <c r="H44" s="152"/>
      <c r="I44" s="152"/>
      <c r="J44" s="152"/>
      <c r="K44" s="152"/>
      <c r="L44" s="152"/>
      <c r="M44" s="152"/>
      <c r="N44" s="152"/>
      <c r="O44" s="152"/>
      <c r="P44" s="154"/>
      <c r="IO44" s="170"/>
      <c r="IP44" s="170"/>
      <c r="IQ44" s="170"/>
      <c r="IR44" s="170"/>
      <c r="IS44" s="170"/>
      <c r="IT44" s="170"/>
      <c r="IU44" s="170"/>
    </row>
    <row r="45" spans="1:254" s="155" customFormat="1" ht="38.25">
      <c r="A45" s="164">
        <v>36</v>
      </c>
      <c r="B45" s="172" t="s">
        <v>265</v>
      </c>
      <c r="C45" s="166" t="s">
        <v>110</v>
      </c>
      <c r="D45" s="24">
        <f>ROUND(D44*1.1,2)</f>
        <v>101.75</v>
      </c>
      <c r="E45" s="25"/>
      <c r="F45" s="152"/>
      <c r="G45" s="152"/>
      <c r="H45" s="152"/>
      <c r="I45" s="152"/>
      <c r="J45" s="152"/>
      <c r="K45" s="152"/>
      <c r="L45" s="152"/>
      <c r="M45" s="152"/>
      <c r="N45" s="152"/>
      <c r="O45" s="152"/>
      <c r="P45" s="154"/>
      <c r="Q45" s="154"/>
      <c r="R45" s="156"/>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c r="IK45" s="154"/>
      <c r="IL45" s="154"/>
      <c r="IM45" s="154"/>
      <c r="IN45" s="154"/>
      <c r="IO45" s="154"/>
      <c r="IP45" s="154"/>
      <c r="IQ45" s="154"/>
      <c r="IR45" s="154"/>
      <c r="IS45" s="154"/>
      <c r="IT45" s="154"/>
    </row>
    <row r="46" spans="1:255" s="169" customFormat="1" ht="54">
      <c r="A46" s="164">
        <v>37</v>
      </c>
      <c r="B46" s="173" t="s">
        <v>166</v>
      </c>
      <c r="C46" s="166" t="s">
        <v>26</v>
      </c>
      <c r="D46" s="25">
        <v>47</v>
      </c>
      <c r="E46" s="152"/>
      <c r="F46" s="152"/>
      <c r="G46" s="152"/>
      <c r="H46" s="152"/>
      <c r="I46" s="152"/>
      <c r="J46" s="152"/>
      <c r="K46" s="152"/>
      <c r="L46" s="152"/>
      <c r="M46" s="152"/>
      <c r="N46" s="152"/>
      <c r="O46" s="152"/>
      <c r="P46" s="154"/>
      <c r="IO46" s="170"/>
      <c r="IP46" s="170"/>
      <c r="IQ46" s="170"/>
      <c r="IR46" s="170"/>
      <c r="IS46" s="170"/>
      <c r="IT46" s="170"/>
      <c r="IU46" s="170"/>
    </row>
    <row r="47" spans="1:255" s="169" customFormat="1" ht="14.25">
      <c r="A47" s="164">
        <v>38</v>
      </c>
      <c r="B47" s="190" t="s">
        <v>56</v>
      </c>
      <c r="C47" s="20"/>
      <c r="D47" s="24"/>
      <c r="E47" s="152"/>
      <c r="F47" s="152"/>
      <c r="G47" s="152"/>
      <c r="H47" s="152"/>
      <c r="I47" s="152"/>
      <c r="J47" s="152"/>
      <c r="K47" s="152"/>
      <c r="L47" s="152"/>
      <c r="M47" s="152"/>
      <c r="N47" s="152"/>
      <c r="O47" s="152"/>
      <c r="P47" s="154"/>
      <c r="IO47" s="170"/>
      <c r="IP47" s="170"/>
      <c r="IQ47" s="170"/>
      <c r="IR47" s="170"/>
      <c r="IS47" s="170"/>
      <c r="IT47" s="170"/>
      <c r="IU47" s="170"/>
    </row>
    <row r="48" spans="1:252" s="155" customFormat="1" ht="40.5">
      <c r="A48" s="164">
        <v>39</v>
      </c>
      <c r="B48" s="167" t="s">
        <v>167</v>
      </c>
      <c r="C48" s="166" t="s">
        <v>110</v>
      </c>
      <c r="D48" s="25">
        <v>3.2</v>
      </c>
      <c r="E48" s="25"/>
      <c r="F48" s="152"/>
      <c r="G48" s="152"/>
      <c r="H48" s="25"/>
      <c r="I48" s="152"/>
      <c r="J48" s="152"/>
      <c r="K48" s="152"/>
      <c r="L48" s="152"/>
      <c r="M48" s="152"/>
      <c r="N48" s="152"/>
      <c r="O48" s="152"/>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4"/>
      <c r="EN48" s="154"/>
      <c r="EO48" s="154"/>
      <c r="EP48" s="154"/>
      <c r="EQ48" s="154"/>
      <c r="ER48" s="154"/>
      <c r="ES48" s="154"/>
      <c r="ET48" s="154"/>
      <c r="EU48" s="154"/>
      <c r="EV48" s="154"/>
      <c r="EW48" s="154"/>
      <c r="EX48" s="154"/>
      <c r="EY48" s="154"/>
      <c r="EZ48" s="154"/>
      <c r="FA48" s="154"/>
      <c r="FB48" s="154"/>
      <c r="FC48" s="154"/>
      <c r="FD48" s="154"/>
      <c r="FE48" s="154"/>
      <c r="FF48" s="154"/>
      <c r="FG48" s="154"/>
      <c r="FH48" s="154"/>
      <c r="FI48" s="154"/>
      <c r="FJ48" s="154"/>
      <c r="FK48" s="154"/>
      <c r="FL48" s="154"/>
      <c r="FM48" s="154"/>
      <c r="FN48" s="154"/>
      <c r="FO48" s="154"/>
      <c r="FP48" s="154"/>
      <c r="FQ48" s="154"/>
      <c r="FR48" s="154"/>
      <c r="FS48" s="154"/>
      <c r="FT48" s="154"/>
      <c r="FU48" s="154"/>
      <c r="FV48" s="154"/>
      <c r="FW48" s="154"/>
      <c r="FX48" s="154"/>
      <c r="FY48" s="154"/>
      <c r="FZ48" s="154"/>
      <c r="GA48" s="154"/>
      <c r="GB48" s="154"/>
      <c r="GC48" s="154"/>
      <c r="GD48" s="154"/>
      <c r="GE48" s="154"/>
      <c r="GF48" s="154"/>
      <c r="GG48" s="154"/>
      <c r="GH48" s="154"/>
      <c r="GI48" s="154"/>
      <c r="GJ48" s="154"/>
      <c r="GK48" s="154"/>
      <c r="GL48" s="154"/>
      <c r="GM48" s="154"/>
      <c r="GN48" s="154"/>
      <c r="GO48" s="154"/>
      <c r="GP48" s="154"/>
      <c r="GQ48" s="154"/>
      <c r="GR48" s="154"/>
      <c r="GS48" s="154"/>
      <c r="GT48" s="154"/>
      <c r="GU48" s="154"/>
      <c r="GV48" s="154"/>
      <c r="GW48" s="154"/>
      <c r="GX48" s="154"/>
      <c r="GY48" s="154"/>
      <c r="GZ48" s="154"/>
      <c r="HA48" s="154"/>
      <c r="HB48" s="154"/>
      <c r="HC48" s="154"/>
      <c r="HD48" s="154"/>
      <c r="HE48" s="154"/>
      <c r="HF48" s="154"/>
      <c r="HG48" s="154"/>
      <c r="HH48" s="154"/>
      <c r="HI48" s="154"/>
      <c r="HJ48" s="154"/>
      <c r="HK48" s="154"/>
      <c r="HL48" s="154"/>
      <c r="HM48" s="154"/>
      <c r="HN48" s="154"/>
      <c r="HO48" s="154"/>
      <c r="HP48" s="154"/>
      <c r="HQ48" s="154"/>
      <c r="HR48" s="154"/>
      <c r="HS48" s="154"/>
      <c r="HT48" s="154"/>
      <c r="HU48" s="154"/>
      <c r="HV48" s="154"/>
      <c r="HW48" s="154"/>
      <c r="HX48" s="154"/>
      <c r="HY48" s="154"/>
      <c r="HZ48" s="154"/>
      <c r="IA48" s="154"/>
      <c r="IB48" s="154"/>
      <c r="IC48" s="154"/>
      <c r="ID48" s="154"/>
      <c r="IE48" s="154"/>
      <c r="IF48" s="154"/>
      <c r="IG48" s="154"/>
      <c r="IH48" s="154"/>
      <c r="II48" s="154"/>
      <c r="IJ48" s="154"/>
      <c r="IK48" s="154"/>
      <c r="IL48" s="154"/>
      <c r="IM48" s="154"/>
      <c r="IN48" s="154"/>
      <c r="IO48" s="154"/>
      <c r="IP48" s="154"/>
      <c r="IQ48" s="154"/>
      <c r="IR48" s="154"/>
    </row>
    <row r="49" spans="1:255" s="169" customFormat="1" ht="25.5">
      <c r="A49" s="164">
        <v>40</v>
      </c>
      <c r="B49" s="172" t="s">
        <v>225</v>
      </c>
      <c r="C49" s="20" t="s">
        <v>43</v>
      </c>
      <c r="D49" s="24">
        <f>ROUND(D48*0.5,2)</f>
        <v>1.6</v>
      </c>
      <c r="E49" s="152"/>
      <c r="F49" s="152"/>
      <c r="G49" s="152"/>
      <c r="H49" s="152"/>
      <c r="I49" s="152"/>
      <c r="J49" s="152"/>
      <c r="K49" s="152"/>
      <c r="L49" s="152"/>
      <c r="M49" s="152"/>
      <c r="N49" s="152"/>
      <c r="O49" s="152"/>
      <c r="P49" s="154"/>
      <c r="IO49" s="170"/>
      <c r="IP49" s="170"/>
      <c r="IQ49" s="170"/>
      <c r="IR49" s="170"/>
      <c r="IS49" s="170"/>
      <c r="IT49" s="170"/>
      <c r="IU49" s="170"/>
    </row>
    <row r="50" spans="1:255" s="169" customFormat="1" ht="25.5">
      <c r="A50" s="164">
        <v>41</v>
      </c>
      <c r="B50" s="172" t="s">
        <v>226</v>
      </c>
      <c r="C50" s="20" t="s">
        <v>42</v>
      </c>
      <c r="D50" s="24">
        <f>ROUND(D48*0.2,2)</f>
        <v>0.64</v>
      </c>
      <c r="E50" s="152"/>
      <c r="F50" s="152"/>
      <c r="G50" s="152"/>
      <c r="H50" s="152"/>
      <c r="I50" s="152"/>
      <c r="J50" s="152"/>
      <c r="K50" s="152"/>
      <c r="L50" s="152"/>
      <c r="M50" s="152"/>
      <c r="N50" s="152"/>
      <c r="O50" s="152"/>
      <c r="P50" s="154"/>
      <c r="IO50" s="170"/>
      <c r="IP50" s="170"/>
      <c r="IQ50" s="170"/>
      <c r="IR50" s="170"/>
      <c r="IS50" s="170"/>
      <c r="IT50" s="170"/>
      <c r="IU50" s="170"/>
    </row>
    <row r="51" spans="1:254" s="155" customFormat="1" ht="13.5">
      <c r="A51" s="164">
        <v>42</v>
      </c>
      <c r="B51" s="172" t="s">
        <v>227</v>
      </c>
      <c r="C51" s="166" t="s">
        <v>110</v>
      </c>
      <c r="D51" s="24">
        <f>ROUND(D48*0.03,2)</f>
        <v>0.1</v>
      </c>
      <c r="E51" s="25"/>
      <c r="F51" s="152"/>
      <c r="G51" s="152"/>
      <c r="H51" s="25"/>
      <c r="I51" s="152"/>
      <c r="J51" s="152"/>
      <c r="K51" s="152"/>
      <c r="L51" s="152"/>
      <c r="M51" s="152"/>
      <c r="N51" s="152"/>
      <c r="O51" s="152"/>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c r="FY51" s="154"/>
      <c r="FZ51" s="154"/>
      <c r="GA51" s="154"/>
      <c r="GB51" s="154"/>
      <c r="GC51" s="154"/>
      <c r="GD51" s="154"/>
      <c r="GE51" s="154"/>
      <c r="GF51" s="154"/>
      <c r="GG51" s="154"/>
      <c r="GH51" s="154"/>
      <c r="GI51" s="154"/>
      <c r="GJ51" s="154"/>
      <c r="GK51" s="154"/>
      <c r="GL51" s="154"/>
      <c r="GM51" s="154"/>
      <c r="GN51" s="154"/>
      <c r="GO51" s="154"/>
      <c r="GP51" s="154"/>
      <c r="GQ51" s="154"/>
      <c r="GR51" s="154"/>
      <c r="GS51" s="154"/>
      <c r="GT51" s="154"/>
      <c r="GU51" s="154"/>
      <c r="GV51" s="154"/>
      <c r="GW51" s="154"/>
      <c r="GX51" s="154"/>
      <c r="GY51" s="154"/>
      <c r="GZ51" s="154"/>
      <c r="HA51" s="154"/>
      <c r="HB51" s="154"/>
      <c r="HC51" s="154"/>
      <c r="HD51" s="154"/>
      <c r="HE51" s="154"/>
      <c r="HF51" s="154"/>
      <c r="HG51" s="154"/>
      <c r="HH51" s="154"/>
      <c r="HI51" s="154"/>
      <c r="HJ51" s="154"/>
      <c r="HK51" s="154"/>
      <c r="HL51" s="154"/>
      <c r="HM51" s="154"/>
      <c r="HN51" s="154"/>
      <c r="HO51" s="154"/>
      <c r="HP51" s="154"/>
      <c r="HQ51" s="154"/>
      <c r="HR51" s="154"/>
      <c r="HS51" s="154"/>
      <c r="HT51" s="154"/>
      <c r="HU51" s="154"/>
      <c r="HV51" s="154"/>
      <c r="HW51" s="154"/>
      <c r="HX51" s="154"/>
      <c r="HY51" s="154"/>
      <c r="HZ51" s="154"/>
      <c r="IA51" s="154"/>
      <c r="IB51" s="154"/>
      <c r="IC51" s="154"/>
      <c r="ID51" s="154"/>
      <c r="IE51" s="154"/>
      <c r="IF51" s="154"/>
      <c r="IG51" s="154"/>
      <c r="IH51" s="154"/>
      <c r="II51" s="154"/>
      <c r="IJ51" s="154"/>
      <c r="IK51" s="154"/>
      <c r="IL51" s="154"/>
      <c r="IM51" s="154"/>
      <c r="IN51" s="154"/>
      <c r="IO51" s="154"/>
      <c r="IP51" s="154"/>
      <c r="IQ51" s="154"/>
      <c r="IR51" s="154"/>
      <c r="IS51" s="154"/>
      <c r="IT51" s="154"/>
    </row>
    <row r="52" spans="1:16" s="175" customFormat="1" ht="15" customHeight="1">
      <c r="A52" s="164">
        <v>43</v>
      </c>
      <c r="B52" s="192" t="s">
        <v>84</v>
      </c>
      <c r="C52" s="45"/>
      <c r="D52" s="22"/>
      <c r="E52" s="46"/>
      <c r="F52" s="152"/>
      <c r="G52" s="152"/>
      <c r="H52" s="46"/>
      <c r="I52" s="152"/>
      <c r="J52" s="152"/>
      <c r="K52" s="152"/>
      <c r="L52" s="152"/>
      <c r="M52" s="152"/>
      <c r="N52" s="152"/>
      <c r="O52" s="152"/>
      <c r="P52" s="154"/>
    </row>
    <row r="53" spans="1:254" s="155" customFormat="1" ht="27">
      <c r="A53" s="164">
        <v>44</v>
      </c>
      <c r="B53" s="167" t="s">
        <v>168</v>
      </c>
      <c r="C53" s="166" t="s">
        <v>26</v>
      </c>
      <c r="D53" s="25">
        <v>415</v>
      </c>
      <c r="E53" s="20"/>
      <c r="F53" s="152"/>
      <c r="G53" s="152"/>
      <c r="H53" s="24"/>
      <c r="I53" s="152"/>
      <c r="J53" s="152"/>
      <c r="K53" s="152"/>
      <c r="L53" s="152"/>
      <c r="M53" s="152"/>
      <c r="N53" s="152"/>
      <c r="O53" s="152"/>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4"/>
      <c r="EN53" s="154"/>
      <c r="EO53" s="154"/>
      <c r="EP53" s="154"/>
      <c r="EQ53" s="154"/>
      <c r="ER53" s="154"/>
      <c r="ES53" s="154"/>
      <c r="ET53" s="154"/>
      <c r="EU53" s="154"/>
      <c r="EV53" s="154"/>
      <c r="EW53" s="154"/>
      <c r="EX53" s="154"/>
      <c r="EY53" s="154"/>
      <c r="EZ53" s="154"/>
      <c r="FA53" s="154"/>
      <c r="FB53" s="154"/>
      <c r="FC53" s="154"/>
      <c r="FD53" s="154"/>
      <c r="FE53" s="154"/>
      <c r="FF53" s="154"/>
      <c r="FG53" s="154"/>
      <c r="FH53" s="154"/>
      <c r="FI53" s="154"/>
      <c r="FJ53" s="154"/>
      <c r="FK53" s="154"/>
      <c r="FL53" s="154"/>
      <c r="FM53" s="154"/>
      <c r="FN53" s="154"/>
      <c r="FO53" s="154"/>
      <c r="FP53" s="154"/>
      <c r="FQ53" s="154"/>
      <c r="FR53" s="154"/>
      <c r="FS53" s="154"/>
      <c r="FT53" s="154"/>
      <c r="FU53" s="154"/>
      <c r="FV53" s="154"/>
      <c r="FW53" s="154"/>
      <c r="FX53" s="154"/>
      <c r="FY53" s="154"/>
      <c r="FZ53" s="154"/>
      <c r="GA53" s="154"/>
      <c r="GB53" s="154"/>
      <c r="GC53" s="154"/>
      <c r="GD53" s="154"/>
      <c r="GE53" s="154"/>
      <c r="GF53" s="154"/>
      <c r="GG53" s="154"/>
      <c r="GH53" s="154"/>
      <c r="GI53" s="154"/>
      <c r="GJ53" s="154"/>
      <c r="GK53" s="154"/>
      <c r="GL53" s="154"/>
      <c r="GM53" s="154"/>
      <c r="GN53" s="154"/>
      <c r="GO53" s="154"/>
      <c r="GP53" s="154"/>
      <c r="GQ53" s="154"/>
      <c r="GR53" s="154"/>
      <c r="GS53" s="154"/>
      <c r="GT53" s="154"/>
      <c r="GU53" s="154"/>
      <c r="GV53" s="154"/>
      <c r="GW53" s="154"/>
      <c r="GX53" s="154"/>
      <c r="GY53" s="154"/>
      <c r="GZ53" s="154"/>
      <c r="HA53" s="154"/>
      <c r="HB53" s="154"/>
      <c r="HC53" s="154"/>
      <c r="HD53" s="154"/>
      <c r="HE53" s="154"/>
      <c r="HF53" s="154"/>
      <c r="HG53" s="154"/>
      <c r="HH53" s="154"/>
      <c r="HI53" s="154"/>
      <c r="HJ53" s="154"/>
      <c r="HK53" s="154"/>
      <c r="HL53" s="154"/>
      <c r="HM53" s="154"/>
      <c r="HN53" s="154"/>
      <c r="HO53" s="154"/>
      <c r="HP53" s="154"/>
      <c r="HQ53" s="154"/>
      <c r="HR53" s="154"/>
      <c r="HS53" s="154"/>
      <c r="HT53" s="154"/>
      <c r="HU53" s="154"/>
      <c r="HV53" s="154"/>
      <c r="HW53" s="154"/>
      <c r="HX53" s="154"/>
      <c r="HY53" s="154"/>
      <c r="HZ53" s="154"/>
      <c r="IA53" s="154"/>
      <c r="IB53" s="154"/>
      <c r="IC53" s="154"/>
      <c r="ID53" s="154"/>
      <c r="IE53" s="154"/>
      <c r="IF53" s="154"/>
      <c r="IG53" s="154"/>
      <c r="IH53" s="154"/>
      <c r="II53" s="154"/>
      <c r="IJ53" s="154"/>
      <c r="IK53" s="154"/>
      <c r="IL53" s="154"/>
      <c r="IM53" s="154"/>
      <c r="IN53" s="154"/>
      <c r="IO53" s="154"/>
      <c r="IP53" s="154"/>
      <c r="IQ53" s="154"/>
      <c r="IR53" s="154"/>
      <c r="IS53" s="154"/>
      <c r="IT53" s="154"/>
    </row>
    <row r="54" spans="1:16" s="175" customFormat="1" ht="30" customHeight="1">
      <c r="A54" s="164">
        <v>45</v>
      </c>
      <c r="B54" s="248" t="s">
        <v>259</v>
      </c>
      <c r="C54" s="166" t="s">
        <v>26</v>
      </c>
      <c r="D54" s="25">
        <v>275</v>
      </c>
      <c r="E54" s="20"/>
      <c r="F54" s="152"/>
      <c r="G54" s="152"/>
      <c r="H54" s="21"/>
      <c r="I54" s="152"/>
      <c r="J54" s="152"/>
      <c r="K54" s="152"/>
      <c r="L54" s="152"/>
      <c r="M54" s="152"/>
      <c r="N54" s="152"/>
      <c r="O54" s="152"/>
      <c r="P54" s="154"/>
    </row>
    <row r="55" spans="1:16" s="175" customFormat="1" ht="30" customHeight="1">
      <c r="A55" s="164">
        <v>46</v>
      </c>
      <c r="B55" s="248" t="s">
        <v>260</v>
      </c>
      <c r="C55" s="166" t="s">
        <v>26</v>
      </c>
      <c r="D55" s="25">
        <v>181</v>
      </c>
      <c r="E55" s="20"/>
      <c r="F55" s="152"/>
      <c r="G55" s="152"/>
      <c r="H55" s="21"/>
      <c r="I55" s="152"/>
      <c r="J55" s="152"/>
      <c r="K55" s="152"/>
      <c r="L55" s="152"/>
      <c r="M55" s="152"/>
      <c r="N55" s="152"/>
      <c r="O55" s="152"/>
      <c r="P55" s="154"/>
    </row>
    <row r="56" spans="1:254" s="155" customFormat="1" ht="54">
      <c r="A56" s="164">
        <v>47</v>
      </c>
      <c r="B56" s="128" t="s">
        <v>169</v>
      </c>
      <c r="C56" s="166" t="s">
        <v>39</v>
      </c>
      <c r="D56" s="25">
        <v>42</v>
      </c>
      <c r="E56" s="23"/>
      <c r="F56" s="152"/>
      <c r="G56" s="152"/>
      <c r="H56" s="21"/>
      <c r="I56" s="152"/>
      <c r="J56" s="152"/>
      <c r="K56" s="152"/>
      <c r="L56" s="152"/>
      <c r="M56" s="152"/>
      <c r="N56" s="152"/>
      <c r="O56" s="152"/>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c r="IK56" s="154"/>
      <c r="IL56" s="154"/>
      <c r="IM56" s="154"/>
      <c r="IN56" s="154"/>
      <c r="IO56" s="154"/>
      <c r="IP56" s="154"/>
      <c r="IQ56" s="154"/>
      <c r="IR56" s="154"/>
      <c r="IS56" s="154"/>
      <c r="IT56" s="154"/>
    </row>
    <row r="57" spans="1:254" s="155" customFormat="1" ht="27">
      <c r="A57" s="164">
        <v>48</v>
      </c>
      <c r="B57" s="167" t="s">
        <v>151</v>
      </c>
      <c r="C57" s="166" t="s">
        <v>26</v>
      </c>
      <c r="D57" s="25">
        <v>134</v>
      </c>
      <c r="E57" s="20"/>
      <c r="F57" s="152"/>
      <c r="G57" s="152"/>
      <c r="H57" s="24"/>
      <c r="I57" s="152"/>
      <c r="J57" s="152"/>
      <c r="K57" s="152"/>
      <c r="L57" s="152"/>
      <c r="M57" s="152"/>
      <c r="N57" s="152"/>
      <c r="O57" s="152"/>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4"/>
      <c r="EN57" s="154"/>
      <c r="EO57" s="154"/>
      <c r="EP57" s="154"/>
      <c r="EQ57" s="154"/>
      <c r="ER57" s="154"/>
      <c r="ES57" s="154"/>
      <c r="ET57" s="154"/>
      <c r="EU57" s="154"/>
      <c r="EV57" s="154"/>
      <c r="EW57" s="154"/>
      <c r="EX57" s="154"/>
      <c r="EY57" s="154"/>
      <c r="EZ57" s="154"/>
      <c r="FA57" s="154"/>
      <c r="FB57" s="154"/>
      <c r="FC57" s="154"/>
      <c r="FD57" s="154"/>
      <c r="FE57" s="154"/>
      <c r="FF57" s="154"/>
      <c r="FG57" s="154"/>
      <c r="FH57" s="154"/>
      <c r="FI57" s="154"/>
      <c r="FJ57" s="154"/>
      <c r="FK57" s="154"/>
      <c r="FL57" s="154"/>
      <c r="FM57" s="154"/>
      <c r="FN57" s="154"/>
      <c r="FO57" s="154"/>
      <c r="FP57" s="154"/>
      <c r="FQ57" s="154"/>
      <c r="FR57" s="154"/>
      <c r="FS57" s="154"/>
      <c r="FT57" s="154"/>
      <c r="FU57" s="154"/>
      <c r="FV57" s="154"/>
      <c r="FW57" s="154"/>
      <c r="FX57" s="154"/>
      <c r="FY57" s="154"/>
      <c r="FZ57" s="154"/>
      <c r="GA57" s="154"/>
      <c r="GB57" s="154"/>
      <c r="GC57" s="154"/>
      <c r="GD57" s="154"/>
      <c r="GE57" s="154"/>
      <c r="GF57" s="154"/>
      <c r="GG57" s="154"/>
      <c r="GH57" s="154"/>
      <c r="GI57" s="154"/>
      <c r="GJ57" s="154"/>
      <c r="GK57" s="154"/>
      <c r="GL57" s="154"/>
      <c r="GM57" s="154"/>
      <c r="GN57" s="154"/>
      <c r="GO57" s="154"/>
      <c r="GP57" s="154"/>
      <c r="GQ57" s="154"/>
      <c r="GR57" s="154"/>
      <c r="GS57" s="154"/>
      <c r="GT57" s="154"/>
      <c r="GU57" s="154"/>
      <c r="GV57" s="154"/>
      <c r="GW57" s="154"/>
      <c r="GX57" s="154"/>
      <c r="GY57" s="154"/>
      <c r="GZ57" s="154"/>
      <c r="HA57" s="154"/>
      <c r="HB57" s="154"/>
      <c r="HC57" s="154"/>
      <c r="HD57" s="154"/>
      <c r="HE57" s="154"/>
      <c r="HF57" s="154"/>
      <c r="HG57" s="154"/>
      <c r="HH57" s="154"/>
      <c r="HI57" s="154"/>
      <c r="HJ57" s="154"/>
      <c r="HK57" s="154"/>
      <c r="HL57" s="154"/>
      <c r="HM57" s="154"/>
      <c r="HN57" s="154"/>
      <c r="HO57" s="154"/>
      <c r="HP57" s="154"/>
      <c r="HQ57" s="154"/>
      <c r="HR57" s="154"/>
      <c r="HS57" s="154"/>
      <c r="HT57" s="154"/>
      <c r="HU57" s="154"/>
      <c r="HV57" s="154"/>
      <c r="HW57" s="154"/>
      <c r="HX57" s="154"/>
      <c r="HY57" s="154"/>
      <c r="HZ57" s="154"/>
      <c r="IA57" s="154"/>
      <c r="IB57" s="154"/>
      <c r="IC57" s="154"/>
      <c r="ID57" s="154"/>
      <c r="IE57" s="154"/>
      <c r="IF57" s="154"/>
      <c r="IG57" s="154"/>
      <c r="IH57" s="154"/>
      <c r="II57" s="154"/>
      <c r="IJ57" s="154"/>
      <c r="IK57" s="154"/>
      <c r="IL57" s="154"/>
      <c r="IM57" s="154"/>
      <c r="IN57" s="154"/>
      <c r="IO57" s="154"/>
      <c r="IP57" s="154"/>
      <c r="IQ57" s="154"/>
      <c r="IR57" s="154"/>
      <c r="IS57" s="154"/>
      <c r="IT57" s="154"/>
    </row>
    <row r="58" spans="1:254" s="155" customFormat="1" ht="40.5">
      <c r="A58" s="164">
        <v>49</v>
      </c>
      <c r="B58" s="173" t="s">
        <v>150</v>
      </c>
      <c r="C58" s="166" t="s">
        <v>39</v>
      </c>
      <c r="D58" s="25">
        <v>6</v>
      </c>
      <c r="E58" s="23"/>
      <c r="F58" s="152"/>
      <c r="G58" s="152"/>
      <c r="H58" s="21"/>
      <c r="I58" s="152"/>
      <c r="J58" s="152"/>
      <c r="K58" s="152"/>
      <c r="L58" s="152"/>
      <c r="M58" s="152"/>
      <c r="N58" s="152"/>
      <c r="O58" s="152"/>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c r="CO58" s="154"/>
      <c r="CP58" s="154"/>
      <c r="CQ58" s="154"/>
      <c r="CR58" s="154"/>
      <c r="CS58" s="154"/>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54"/>
      <c r="EK58" s="154"/>
      <c r="EL58" s="154"/>
      <c r="EM58" s="154"/>
      <c r="EN58" s="154"/>
      <c r="EO58" s="154"/>
      <c r="EP58" s="154"/>
      <c r="EQ58" s="154"/>
      <c r="ER58" s="154"/>
      <c r="ES58" s="154"/>
      <c r="ET58" s="154"/>
      <c r="EU58" s="154"/>
      <c r="EV58" s="154"/>
      <c r="EW58" s="154"/>
      <c r="EX58" s="154"/>
      <c r="EY58" s="154"/>
      <c r="EZ58" s="154"/>
      <c r="FA58" s="154"/>
      <c r="FB58" s="154"/>
      <c r="FC58" s="154"/>
      <c r="FD58" s="154"/>
      <c r="FE58" s="154"/>
      <c r="FF58" s="154"/>
      <c r="FG58" s="154"/>
      <c r="FH58" s="154"/>
      <c r="FI58" s="154"/>
      <c r="FJ58" s="154"/>
      <c r="FK58" s="154"/>
      <c r="FL58" s="154"/>
      <c r="FM58" s="154"/>
      <c r="FN58" s="154"/>
      <c r="FO58" s="154"/>
      <c r="FP58" s="154"/>
      <c r="FQ58" s="154"/>
      <c r="FR58" s="154"/>
      <c r="FS58" s="154"/>
      <c r="FT58" s="154"/>
      <c r="FU58" s="154"/>
      <c r="FV58" s="154"/>
      <c r="FW58" s="154"/>
      <c r="FX58" s="154"/>
      <c r="FY58" s="154"/>
      <c r="FZ58" s="154"/>
      <c r="GA58" s="154"/>
      <c r="GB58" s="154"/>
      <c r="GC58" s="154"/>
      <c r="GD58" s="154"/>
      <c r="GE58" s="154"/>
      <c r="GF58" s="154"/>
      <c r="GG58" s="154"/>
      <c r="GH58" s="154"/>
      <c r="GI58" s="154"/>
      <c r="GJ58" s="154"/>
      <c r="GK58" s="154"/>
      <c r="GL58" s="154"/>
      <c r="GM58" s="154"/>
      <c r="GN58" s="154"/>
      <c r="GO58" s="154"/>
      <c r="GP58" s="154"/>
      <c r="GQ58" s="154"/>
      <c r="GR58" s="154"/>
      <c r="GS58" s="154"/>
      <c r="GT58" s="154"/>
      <c r="GU58" s="154"/>
      <c r="GV58" s="154"/>
      <c r="GW58" s="154"/>
      <c r="GX58" s="154"/>
      <c r="GY58" s="154"/>
      <c r="GZ58" s="154"/>
      <c r="HA58" s="154"/>
      <c r="HB58" s="154"/>
      <c r="HC58" s="154"/>
      <c r="HD58" s="154"/>
      <c r="HE58" s="154"/>
      <c r="HF58" s="154"/>
      <c r="HG58" s="154"/>
      <c r="HH58" s="154"/>
      <c r="HI58" s="154"/>
      <c r="HJ58" s="154"/>
      <c r="HK58" s="154"/>
      <c r="HL58" s="154"/>
      <c r="HM58" s="154"/>
      <c r="HN58" s="154"/>
      <c r="HO58" s="154"/>
      <c r="HP58" s="154"/>
      <c r="HQ58" s="154"/>
      <c r="HR58" s="154"/>
      <c r="HS58" s="154"/>
      <c r="HT58" s="154"/>
      <c r="HU58" s="154"/>
      <c r="HV58" s="154"/>
      <c r="HW58" s="154"/>
      <c r="HX58" s="154"/>
      <c r="HY58" s="154"/>
      <c r="HZ58" s="154"/>
      <c r="IA58" s="154"/>
      <c r="IB58" s="154"/>
      <c r="IC58" s="154"/>
      <c r="ID58" s="154"/>
      <c r="IE58" s="154"/>
      <c r="IF58" s="154"/>
      <c r="IG58" s="154"/>
      <c r="IH58" s="154"/>
      <c r="II58" s="154"/>
      <c r="IJ58" s="154"/>
      <c r="IK58" s="154"/>
      <c r="IL58" s="154"/>
      <c r="IM58" s="154"/>
      <c r="IN58" s="154"/>
      <c r="IO58" s="154"/>
      <c r="IP58" s="154"/>
      <c r="IQ58" s="154"/>
      <c r="IR58" s="154"/>
      <c r="IS58" s="154"/>
      <c r="IT58" s="154"/>
    </row>
    <row r="59" spans="1:254" s="155" customFormat="1" ht="40.5">
      <c r="A59" s="164">
        <v>50</v>
      </c>
      <c r="B59" s="128" t="s">
        <v>170</v>
      </c>
      <c r="C59" s="166" t="s">
        <v>39</v>
      </c>
      <c r="D59" s="25">
        <v>2</v>
      </c>
      <c r="E59" s="23"/>
      <c r="F59" s="152"/>
      <c r="G59" s="152"/>
      <c r="H59" s="21"/>
      <c r="I59" s="152"/>
      <c r="J59" s="152"/>
      <c r="K59" s="152"/>
      <c r="L59" s="152"/>
      <c r="M59" s="152"/>
      <c r="N59" s="152"/>
      <c r="O59" s="152"/>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c r="CR59" s="154"/>
      <c r="CS59" s="154"/>
      <c r="CT59" s="154"/>
      <c r="CU59" s="154"/>
      <c r="CV59" s="154"/>
      <c r="CW59" s="154"/>
      <c r="CX59" s="154"/>
      <c r="CY59" s="154"/>
      <c r="CZ59" s="154"/>
      <c r="DA59" s="154"/>
      <c r="DB59" s="154"/>
      <c r="DC59" s="154"/>
      <c r="DD59" s="154"/>
      <c r="DE59" s="154"/>
      <c r="DF59" s="154"/>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4"/>
      <c r="EC59" s="154"/>
      <c r="ED59" s="154"/>
      <c r="EE59" s="154"/>
      <c r="EF59" s="154"/>
      <c r="EG59" s="154"/>
      <c r="EH59" s="154"/>
      <c r="EI59" s="154"/>
      <c r="EJ59" s="154"/>
      <c r="EK59" s="154"/>
      <c r="EL59" s="154"/>
      <c r="EM59" s="154"/>
      <c r="EN59" s="154"/>
      <c r="EO59" s="154"/>
      <c r="EP59" s="154"/>
      <c r="EQ59" s="154"/>
      <c r="ER59" s="154"/>
      <c r="ES59" s="154"/>
      <c r="ET59" s="154"/>
      <c r="EU59" s="154"/>
      <c r="EV59" s="154"/>
      <c r="EW59" s="154"/>
      <c r="EX59" s="154"/>
      <c r="EY59" s="154"/>
      <c r="EZ59" s="154"/>
      <c r="FA59" s="154"/>
      <c r="FB59" s="154"/>
      <c r="FC59" s="154"/>
      <c r="FD59" s="154"/>
      <c r="FE59" s="154"/>
      <c r="FF59" s="154"/>
      <c r="FG59" s="154"/>
      <c r="FH59" s="154"/>
      <c r="FI59" s="154"/>
      <c r="FJ59" s="154"/>
      <c r="FK59" s="154"/>
      <c r="FL59" s="154"/>
      <c r="FM59" s="154"/>
      <c r="FN59" s="154"/>
      <c r="FO59" s="154"/>
      <c r="FP59" s="154"/>
      <c r="FQ59" s="154"/>
      <c r="FR59" s="154"/>
      <c r="FS59" s="154"/>
      <c r="FT59" s="154"/>
      <c r="FU59" s="154"/>
      <c r="FV59" s="154"/>
      <c r="FW59" s="154"/>
      <c r="FX59" s="154"/>
      <c r="FY59" s="154"/>
      <c r="FZ59" s="154"/>
      <c r="GA59" s="154"/>
      <c r="GB59" s="154"/>
      <c r="GC59" s="154"/>
      <c r="GD59" s="154"/>
      <c r="GE59" s="154"/>
      <c r="GF59" s="154"/>
      <c r="GG59" s="154"/>
      <c r="GH59" s="154"/>
      <c r="GI59" s="154"/>
      <c r="GJ59" s="154"/>
      <c r="GK59" s="154"/>
      <c r="GL59" s="154"/>
      <c r="GM59" s="154"/>
      <c r="GN59" s="154"/>
      <c r="GO59" s="154"/>
      <c r="GP59" s="154"/>
      <c r="GQ59" s="154"/>
      <c r="GR59" s="154"/>
      <c r="GS59" s="154"/>
      <c r="GT59" s="154"/>
      <c r="GU59" s="154"/>
      <c r="GV59" s="154"/>
      <c r="GW59" s="154"/>
      <c r="GX59" s="154"/>
      <c r="GY59" s="154"/>
      <c r="GZ59" s="154"/>
      <c r="HA59" s="154"/>
      <c r="HB59" s="154"/>
      <c r="HC59" s="154"/>
      <c r="HD59" s="154"/>
      <c r="HE59" s="154"/>
      <c r="HF59" s="154"/>
      <c r="HG59" s="154"/>
      <c r="HH59" s="154"/>
      <c r="HI59" s="154"/>
      <c r="HJ59" s="154"/>
      <c r="HK59" s="154"/>
      <c r="HL59" s="154"/>
      <c r="HM59" s="154"/>
      <c r="HN59" s="154"/>
      <c r="HO59" s="154"/>
      <c r="HP59" s="154"/>
      <c r="HQ59" s="154"/>
      <c r="HR59" s="154"/>
      <c r="HS59" s="154"/>
      <c r="HT59" s="154"/>
      <c r="HU59" s="154"/>
      <c r="HV59" s="154"/>
      <c r="HW59" s="154"/>
      <c r="HX59" s="154"/>
      <c r="HY59" s="154"/>
      <c r="HZ59" s="154"/>
      <c r="IA59" s="154"/>
      <c r="IB59" s="154"/>
      <c r="IC59" s="154"/>
      <c r="ID59" s="154"/>
      <c r="IE59" s="154"/>
      <c r="IF59" s="154"/>
      <c r="IG59" s="154"/>
      <c r="IH59" s="154"/>
      <c r="II59" s="154"/>
      <c r="IJ59" s="154"/>
      <c r="IK59" s="154"/>
      <c r="IL59" s="154"/>
      <c r="IM59" s="154"/>
      <c r="IN59" s="154"/>
      <c r="IO59" s="154"/>
      <c r="IP59" s="154"/>
      <c r="IQ59" s="154"/>
      <c r="IR59" s="154"/>
      <c r="IS59" s="154"/>
      <c r="IT59" s="154"/>
    </row>
    <row r="60" spans="1:254" s="155" customFormat="1" ht="40.5">
      <c r="A60" s="164">
        <v>51</v>
      </c>
      <c r="B60" s="128" t="s">
        <v>171</v>
      </c>
      <c r="C60" s="166" t="s">
        <v>26</v>
      </c>
      <c r="D60" s="25">
        <v>320</v>
      </c>
      <c r="E60" s="23"/>
      <c r="F60" s="152"/>
      <c r="G60" s="152"/>
      <c r="H60" s="21"/>
      <c r="I60" s="152"/>
      <c r="J60" s="152"/>
      <c r="K60" s="152"/>
      <c r="L60" s="152"/>
      <c r="M60" s="152"/>
      <c r="N60" s="152"/>
      <c r="O60" s="152"/>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154"/>
      <c r="CN60" s="154"/>
      <c r="CO60" s="154"/>
      <c r="CP60" s="154"/>
      <c r="CQ60" s="154"/>
      <c r="CR60" s="154"/>
      <c r="CS60" s="154"/>
      <c r="CT60" s="154"/>
      <c r="CU60" s="154"/>
      <c r="CV60" s="154"/>
      <c r="CW60" s="154"/>
      <c r="CX60" s="154"/>
      <c r="CY60" s="154"/>
      <c r="CZ60" s="154"/>
      <c r="DA60" s="154"/>
      <c r="DB60" s="154"/>
      <c r="DC60" s="154"/>
      <c r="DD60" s="154"/>
      <c r="DE60" s="154"/>
      <c r="DF60" s="154"/>
      <c r="DG60" s="154"/>
      <c r="DH60" s="154"/>
      <c r="DI60" s="154"/>
      <c r="DJ60" s="154"/>
      <c r="DK60" s="154"/>
      <c r="DL60" s="154"/>
      <c r="DM60" s="154"/>
      <c r="DN60" s="154"/>
      <c r="DO60" s="154"/>
      <c r="DP60" s="154"/>
      <c r="DQ60" s="154"/>
      <c r="DR60" s="154"/>
      <c r="DS60" s="154"/>
      <c r="DT60" s="154"/>
      <c r="DU60" s="154"/>
      <c r="DV60" s="154"/>
      <c r="DW60" s="154"/>
      <c r="DX60" s="154"/>
      <c r="DY60" s="154"/>
      <c r="DZ60" s="154"/>
      <c r="EA60" s="154"/>
      <c r="EB60" s="154"/>
      <c r="EC60" s="154"/>
      <c r="ED60" s="154"/>
      <c r="EE60" s="154"/>
      <c r="EF60" s="154"/>
      <c r="EG60" s="154"/>
      <c r="EH60" s="154"/>
      <c r="EI60" s="154"/>
      <c r="EJ60" s="154"/>
      <c r="EK60" s="154"/>
      <c r="EL60" s="154"/>
      <c r="EM60" s="154"/>
      <c r="EN60" s="154"/>
      <c r="EO60" s="154"/>
      <c r="EP60" s="154"/>
      <c r="EQ60" s="154"/>
      <c r="ER60" s="154"/>
      <c r="ES60" s="154"/>
      <c r="ET60" s="154"/>
      <c r="EU60" s="154"/>
      <c r="EV60" s="154"/>
      <c r="EW60" s="154"/>
      <c r="EX60" s="154"/>
      <c r="EY60" s="154"/>
      <c r="EZ60" s="154"/>
      <c r="FA60" s="154"/>
      <c r="FB60" s="154"/>
      <c r="FC60" s="154"/>
      <c r="FD60" s="154"/>
      <c r="FE60" s="154"/>
      <c r="FF60" s="154"/>
      <c r="FG60" s="154"/>
      <c r="FH60" s="154"/>
      <c r="FI60" s="154"/>
      <c r="FJ60" s="154"/>
      <c r="FK60" s="154"/>
      <c r="FL60" s="154"/>
      <c r="FM60" s="154"/>
      <c r="FN60" s="154"/>
      <c r="FO60" s="154"/>
      <c r="FP60" s="154"/>
      <c r="FQ60" s="154"/>
      <c r="FR60" s="154"/>
      <c r="FS60" s="154"/>
      <c r="FT60" s="154"/>
      <c r="FU60" s="154"/>
      <c r="FV60" s="154"/>
      <c r="FW60" s="154"/>
      <c r="FX60" s="154"/>
      <c r="FY60" s="154"/>
      <c r="FZ60" s="154"/>
      <c r="GA60" s="154"/>
      <c r="GB60" s="154"/>
      <c r="GC60" s="154"/>
      <c r="GD60" s="154"/>
      <c r="GE60" s="154"/>
      <c r="GF60" s="154"/>
      <c r="GG60" s="154"/>
      <c r="GH60" s="154"/>
      <c r="GI60" s="154"/>
      <c r="GJ60" s="154"/>
      <c r="GK60" s="154"/>
      <c r="GL60" s="154"/>
      <c r="GM60" s="154"/>
      <c r="GN60" s="154"/>
      <c r="GO60" s="154"/>
      <c r="GP60" s="154"/>
      <c r="GQ60" s="154"/>
      <c r="GR60" s="154"/>
      <c r="GS60" s="154"/>
      <c r="GT60" s="154"/>
      <c r="GU60" s="154"/>
      <c r="GV60" s="154"/>
      <c r="GW60" s="154"/>
      <c r="GX60" s="154"/>
      <c r="GY60" s="154"/>
      <c r="GZ60" s="154"/>
      <c r="HA60" s="154"/>
      <c r="HB60" s="154"/>
      <c r="HC60" s="154"/>
      <c r="HD60" s="154"/>
      <c r="HE60" s="154"/>
      <c r="HF60" s="154"/>
      <c r="HG60" s="154"/>
      <c r="HH60" s="154"/>
      <c r="HI60" s="154"/>
      <c r="HJ60" s="154"/>
      <c r="HK60" s="154"/>
      <c r="HL60" s="154"/>
      <c r="HM60" s="154"/>
      <c r="HN60" s="154"/>
      <c r="HO60" s="154"/>
      <c r="HP60" s="154"/>
      <c r="HQ60" s="154"/>
      <c r="HR60" s="154"/>
      <c r="HS60" s="154"/>
      <c r="HT60" s="154"/>
      <c r="HU60" s="154"/>
      <c r="HV60" s="154"/>
      <c r="HW60" s="154"/>
      <c r="HX60" s="154"/>
      <c r="HY60" s="154"/>
      <c r="HZ60" s="154"/>
      <c r="IA60" s="154"/>
      <c r="IB60" s="154"/>
      <c r="IC60" s="154"/>
      <c r="ID60" s="154"/>
      <c r="IE60" s="154"/>
      <c r="IF60" s="154"/>
      <c r="IG60" s="154"/>
      <c r="IH60" s="154"/>
      <c r="II60" s="154"/>
      <c r="IJ60" s="154"/>
      <c r="IK60" s="154"/>
      <c r="IL60" s="154"/>
      <c r="IM60" s="154"/>
      <c r="IN60" s="154"/>
      <c r="IO60" s="154"/>
      <c r="IP60" s="154"/>
      <c r="IQ60" s="154"/>
      <c r="IR60" s="154"/>
      <c r="IS60" s="154"/>
      <c r="IT60" s="154"/>
    </row>
    <row r="61" spans="1:254" s="155" customFormat="1" ht="40.5">
      <c r="A61" s="164">
        <v>52</v>
      </c>
      <c r="B61" s="268" t="s">
        <v>341</v>
      </c>
      <c r="C61" s="166" t="s">
        <v>39</v>
      </c>
      <c r="D61" s="178">
        <v>1</v>
      </c>
      <c r="E61" s="20"/>
      <c r="F61" s="152"/>
      <c r="G61" s="152"/>
      <c r="H61" s="24"/>
      <c r="I61" s="152"/>
      <c r="J61" s="152"/>
      <c r="K61" s="152"/>
      <c r="L61" s="152"/>
      <c r="M61" s="152"/>
      <c r="N61" s="152"/>
      <c r="O61" s="152"/>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4"/>
      <c r="CP61" s="154"/>
      <c r="CQ61" s="154"/>
      <c r="CR61" s="154"/>
      <c r="CS61" s="154"/>
      <c r="CT61" s="154"/>
      <c r="CU61" s="154"/>
      <c r="CV61" s="154"/>
      <c r="CW61" s="154"/>
      <c r="CX61" s="154"/>
      <c r="CY61" s="154"/>
      <c r="CZ61" s="154"/>
      <c r="DA61" s="154"/>
      <c r="DB61" s="154"/>
      <c r="DC61" s="154"/>
      <c r="DD61" s="154"/>
      <c r="DE61" s="154"/>
      <c r="DF61" s="154"/>
      <c r="DG61" s="154"/>
      <c r="DH61" s="154"/>
      <c r="DI61" s="154"/>
      <c r="DJ61" s="154"/>
      <c r="DK61" s="154"/>
      <c r="DL61" s="154"/>
      <c r="DM61" s="154"/>
      <c r="DN61" s="154"/>
      <c r="DO61" s="154"/>
      <c r="DP61" s="154"/>
      <c r="DQ61" s="154"/>
      <c r="DR61" s="154"/>
      <c r="DS61" s="154"/>
      <c r="DT61" s="154"/>
      <c r="DU61" s="154"/>
      <c r="DV61" s="154"/>
      <c r="DW61" s="154"/>
      <c r="DX61" s="154"/>
      <c r="DY61" s="154"/>
      <c r="DZ61" s="154"/>
      <c r="EA61" s="154"/>
      <c r="EB61" s="154"/>
      <c r="EC61" s="154"/>
      <c r="ED61" s="154"/>
      <c r="EE61" s="154"/>
      <c r="EF61" s="154"/>
      <c r="EG61" s="154"/>
      <c r="EH61" s="154"/>
      <c r="EI61" s="154"/>
      <c r="EJ61" s="154"/>
      <c r="EK61" s="154"/>
      <c r="EL61" s="154"/>
      <c r="EM61" s="154"/>
      <c r="EN61" s="154"/>
      <c r="EO61" s="154"/>
      <c r="EP61" s="154"/>
      <c r="EQ61" s="154"/>
      <c r="ER61" s="154"/>
      <c r="ES61" s="154"/>
      <c r="ET61" s="154"/>
      <c r="EU61" s="154"/>
      <c r="EV61" s="154"/>
      <c r="EW61" s="154"/>
      <c r="EX61" s="154"/>
      <c r="EY61" s="154"/>
      <c r="EZ61" s="154"/>
      <c r="FA61" s="154"/>
      <c r="FB61" s="154"/>
      <c r="FC61" s="154"/>
      <c r="FD61" s="154"/>
      <c r="FE61" s="154"/>
      <c r="FF61" s="154"/>
      <c r="FG61" s="154"/>
      <c r="FH61" s="154"/>
      <c r="FI61" s="154"/>
      <c r="FJ61" s="154"/>
      <c r="FK61" s="154"/>
      <c r="FL61" s="154"/>
      <c r="FM61" s="154"/>
      <c r="FN61" s="154"/>
      <c r="FO61" s="154"/>
      <c r="FP61" s="154"/>
      <c r="FQ61" s="154"/>
      <c r="FR61" s="154"/>
      <c r="FS61" s="154"/>
      <c r="FT61" s="154"/>
      <c r="FU61" s="154"/>
      <c r="FV61" s="154"/>
      <c r="FW61" s="154"/>
      <c r="FX61" s="154"/>
      <c r="FY61" s="154"/>
      <c r="FZ61" s="154"/>
      <c r="GA61" s="154"/>
      <c r="GB61" s="154"/>
      <c r="GC61" s="154"/>
      <c r="GD61" s="154"/>
      <c r="GE61" s="154"/>
      <c r="GF61" s="154"/>
      <c r="GG61" s="154"/>
      <c r="GH61" s="154"/>
      <c r="GI61" s="154"/>
      <c r="GJ61" s="154"/>
      <c r="GK61" s="154"/>
      <c r="GL61" s="154"/>
      <c r="GM61" s="154"/>
      <c r="GN61" s="154"/>
      <c r="GO61" s="154"/>
      <c r="GP61" s="154"/>
      <c r="GQ61" s="154"/>
      <c r="GR61" s="154"/>
      <c r="GS61" s="154"/>
      <c r="GT61" s="154"/>
      <c r="GU61" s="154"/>
      <c r="GV61" s="154"/>
      <c r="GW61" s="154"/>
      <c r="GX61" s="154"/>
      <c r="GY61" s="154"/>
      <c r="GZ61" s="154"/>
      <c r="HA61" s="154"/>
      <c r="HB61" s="154"/>
      <c r="HC61" s="154"/>
      <c r="HD61" s="154"/>
      <c r="HE61" s="154"/>
      <c r="HF61" s="154"/>
      <c r="HG61" s="154"/>
      <c r="HH61" s="154"/>
      <c r="HI61" s="154"/>
      <c r="HJ61" s="154"/>
      <c r="HK61" s="154"/>
      <c r="HL61" s="154"/>
      <c r="HM61" s="154"/>
      <c r="HN61" s="154"/>
      <c r="HO61" s="154"/>
      <c r="HP61" s="154"/>
      <c r="HQ61" s="154"/>
      <c r="HR61" s="154"/>
      <c r="HS61" s="154"/>
      <c r="HT61" s="154"/>
      <c r="HU61" s="154"/>
      <c r="HV61" s="154"/>
      <c r="HW61" s="154"/>
      <c r="HX61" s="154"/>
      <c r="HY61" s="154"/>
      <c r="HZ61" s="154"/>
      <c r="IA61" s="154"/>
      <c r="IB61" s="154"/>
      <c r="IC61" s="154"/>
      <c r="ID61" s="154"/>
      <c r="IE61" s="154"/>
      <c r="IF61" s="154"/>
      <c r="IG61" s="154"/>
      <c r="IH61" s="154"/>
      <c r="II61" s="154"/>
      <c r="IJ61" s="154"/>
      <c r="IK61" s="154"/>
      <c r="IL61" s="154"/>
      <c r="IM61" s="154"/>
      <c r="IN61" s="154"/>
      <c r="IO61" s="154"/>
      <c r="IP61" s="154"/>
      <c r="IQ61" s="154"/>
      <c r="IR61" s="154"/>
      <c r="IS61" s="154"/>
      <c r="IT61" s="154"/>
    </row>
    <row r="62" spans="1:254" s="155" customFormat="1" ht="40.5">
      <c r="A62" s="164">
        <v>53</v>
      </c>
      <c r="B62" s="128" t="s">
        <v>172</v>
      </c>
      <c r="C62" s="166" t="s">
        <v>39</v>
      </c>
      <c r="D62" s="25">
        <v>1</v>
      </c>
      <c r="E62" s="23"/>
      <c r="F62" s="152"/>
      <c r="G62" s="152"/>
      <c r="H62" s="21"/>
      <c r="I62" s="152"/>
      <c r="J62" s="152"/>
      <c r="K62" s="152"/>
      <c r="L62" s="152"/>
      <c r="M62" s="152"/>
      <c r="N62" s="152"/>
      <c r="O62" s="152"/>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4"/>
      <c r="BY62" s="154"/>
      <c r="BZ62" s="154"/>
      <c r="CA62" s="154"/>
      <c r="CB62" s="154"/>
      <c r="CC62" s="154"/>
      <c r="CD62" s="154"/>
      <c r="CE62" s="154"/>
      <c r="CF62" s="154"/>
      <c r="CG62" s="154"/>
      <c r="CH62" s="154"/>
      <c r="CI62" s="154"/>
      <c r="CJ62" s="154"/>
      <c r="CK62" s="154"/>
      <c r="CL62" s="154"/>
      <c r="CM62" s="154"/>
      <c r="CN62" s="154"/>
      <c r="CO62" s="154"/>
      <c r="CP62" s="154"/>
      <c r="CQ62" s="154"/>
      <c r="CR62" s="154"/>
      <c r="CS62" s="154"/>
      <c r="CT62" s="154"/>
      <c r="CU62" s="154"/>
      <c r="CV62" s="154"/>
      <c r="CW62" s="154"/>
      <c r="CX62" s="154"/>
      <c r="CY62" s="154"/>
      <c r="CZ62" s="154"/>
      <c r="DA62" s="154"/>
      <c r="DB62" s="154"/>
      <c r="DC62" s="154"/>
      <c r="DD62" s="154"/>
      <c r="DE62" s="154"/>
      <c r="DF62" s="154"/>
      <c r="DG62" s="154"/>
      <c r="DH62" s="154"/>
      <c r="DI62" s="154"/>
      <c r="DJ62" s="154"/>
      <c r="DK62" s="154"/>
      <c r="DL62" s="154"/>
      <c r="DM62" s="154"/>
      <c r="DN62" s="154"/>
      <c r="DO62" s="154"/>
      <c r="DP62" s="154"/>
      <c r="DQ62" s="154"/>
      <c r="DR62" s="154"/>
      <c r="DS62" s="154"/>
      <c r="DT62" s="154"/>
      <c r="DU62" s="154"/>
      <c r="DV62" s="154"/>
      <c r="DW62" s="154"/>
      <c r="DX62" s="154"/>
      <c r="DY62" s="154"/>
      <c r="DZ62" s="154"/>
      <c r="EA62" s="154"/>
      <c r="EB62" s="154"/>
      <c r="EC62" s="154"/>
      <c r="ED62" s="154"/>
      <c r="EE62" s="154"/>
      <c r="EF62" s="154"/>
      <c r="EG62" s="154"/>
      <c r="EH62" s="154"/>
      <c r="EI62" s="154"/>
      <c r="EJ62" s="154"/>
      <c r="EK62" s="154"/>
      <c r="EL62" s="154"/>
      <c r="EM62" s="154"/>
      <c r="EN62" s="154"/>
      <c r="EO62" s="154"/>
      <c r="EP62" s="154"/>
      <c r="EQ62" s="154"/>
      <c r="ER62" s="154"/>
      <c r="ES62" s="154"/>
      <c r="ET62" s="154"/>
      <c r="EU62" s="154"/>
      <c r="EV62" s="154"/>
      <c r="EW62" s="154"/>
      <c r="EX62" s="154"/>
      <c r="EY62" s="154"/>
      <c r="EZ62" s="154"/>
      <c r="FA62" s="154"/>
      <c r="FB62" s="154"/>
      <c r="FC62" s="154"/>
      <c r="FD62" s="154"/>
      <c r="FE62" s="154"/>
      <c r="FF62" s="154"/>
      <c r="FG62" s="154"/>
      <c r="FH62" s="154"/>
      <c r="FI62" s="154"/>
      <c r="FJ62" s="154"/>
      <c r="FK62" s="154"/>
      <c r="FL62" s="154"/>
      <c r="FM62" s="154"/>
      <c r="FN62" s="154"/>
      <c r="FO62" s="154"/>
      <c r="FP62" s="154"/>
      <c r="FQ62" s="154"/>
      <c r="FR62" s="154"/>
      <c r="FS62" s="154"/>
      <c r="FT62" s="154"/>
      <c r="FU62" s="154"/>
      <c r="FV62" s="154"/>
      <c r="FW62" s="154"/>
      <c r="FX62" s="154"/>
      <c r="FY62" s="154"/>
      <c r="FZ62" s="154"/>
      <c r="GA62" s="154"/>
      <c r="GB62" s="154"/>
      <c r="GC62" s="154"/>
      <c r="GD62" s="154"/>
      <c r="GE62" s="154"/>
      <c r="GF62" s="154"/>
      <c r="GG62" s="154"/>
      <c r="GH62" s="154"/>
      <c r="GI62" s="154"/>
      <c r="GJ62" s="154"/>
      <c r="GK62" s="154"/>
      <c r="GL62" s="154"/>
      <c r="GM62" s="154"/>
      <c r="GN62" s="154"/>
      <c r="GO62" s="154"/>
      <c r="GP62" s="154"/>
      <c r="GQ62" s="154"/>
      <c r="GR62" s="154"/>
      <c r="GS62" s="154"/>
      <c r="GT62" s="154"/>
      <c r="GU62" s="154"/>
      <c r="GV62" s="154"/>
      <c r="GW62" s="154"/>
      <c r="GX62" s="154"/>
      <c r="GY62" s="154"/>
      <c r="GZ62" s="154"/>
      <c r="HA62" s="154"/>
      <c r="HB62" s="154"/>
      <c r="HC62" s="154"/>
      <c r="HD62" s="154"/>
      <c r="HE62" s="154"/>
      <c r="HF62" s="154"/>
      <c r="HG62" s="154"/>
      <c r="HH62" s="154"/>
      <c r="HI62" s="154"/>
      <c r="HJ62" s="154"/>
      <c r="HK62" s="154"/>
      <c r="HL62" s="154"/>
      <c r="HM62" s="154"/>
      <c r="HN62" s="154"/>
      <c r="HO62" s="154"/>
      <c r="HP62" s="154"/>
      <c r="HQ62" s="154"/>
      <c r="HR62" s="154"/>
      <c r="HS62" s="154"/>
      <c r="HT62" s="154"/>
      <c r="HU62" s="154"/>
      <c r="HV62" s="154"/>
      <c r="HW62" s="154"/>
      <c r="HX62" s="154"/>
      <c r="HY62" s="154"/>
      <c r="HZ62" s="154"/>
      <c r="IA62" s="154"/>
      <c r="IB62" s="154"/>
      <c r="IC62" s="154"/>
      <c r="ID62" s="154"/>
      <c r="IE62" s="154"/>
      <c r="IF62" s="154"/>
      <c r="IG62" s="154"/>
      <c r="IH62" s="154"/>
      <c r="II62" s="154"/>
      <c r="IJ62" s="154"/>
      <c r="IK62" s="154"/>
      <c r="IL62" s="154"/>
      <c r="IM62" s="154"/>
      <c r="IN62" s="154"/>
      <c r="IO62" s="154"/>
      <c r="IP62" s="154"/>
      <c r="IQ62" s="154"/>
      <c r="IR62" s="154"/>
      <c r="IS62" s="154"/>
      <c r="IT62" s="154"/>
    </row>
    <row r="63" spans="1:255" s="169" customFormat="1" ht="14.25">
      <c r="A63" s="164">
        <v>54</v>
      </c>
      <c r="B63" s="192" t="s">
        <v>104</v>
      </c>
      <c r="C63" s="166"/>
      <c r="D63" s="25"/>
      <c r="E63" s="152"/>
      <c r="F63" s="152"/>
      <c r="G63" s="152"/>
      <c r="H63" s="152"/>
      <c r="I63" s="152"/>
      <c r="J63" s="152"/>
      <c r="K63" s="152"/>
      <c r="L63" s="152"/>
      <c r="M63" s="152"/>
      <c r="N63" s="152"/>
      <c r="O63" s="152"/>
      <c r="P63" s="154"/>
      <c r="IO63" s="170"/>
      <c r="IP63" s="170"/>
      <c r="IQ63" s="170"/>
      <c r="IR63" s="170"/>
      <c r="IS63" s="170"/>
      <c r="IT63" s="170"/>
      <c r="IU63" s="170"/>
    </row>
    <row r="64" spans="1:255" s="169" customFormat="1" ht="13.5">
      <c r="A64" s="164">
        <v>55</v>
      </c>
      <c r="B64" s="167" t="s">
        <v>105</v>
      </c>
      <c r="C64" s="20" t="s">
        <v>39</v>
      </c>
      <c r="D64" s="179">
        <v>2</v>
      </c>
      <c r="E64" s="152"/>
      <c r="F64" s="152"/>
      <c r="G64" s="152"/>
      <c r="H64" s="152"/>
      <c r="I64" s="152"/>
      <c r="J64" s="152"/>
      <c r="K64" s="152"/>
      <c r="L64" s="152"/>
      <c r="M64" s="152"/>
      <c r="N64" s="152"/>
      <c r="O64" s="152"/>
      <c r="P64" s="154"/>
      <c r="IO64" s="170"/>
      <c r="IP64" s="170"/>
      <c r="IQ64" s="170"/>
      <c r="IR64" s="170"/>
      <c r="IS64" s="170"/>
      <c r="IT64" s="170"/>
      <c r="IU64" s="170"/>
    </row>
    <row r="65" spans="1:255" s="169" customFormat="1" ht="13.5">
      <c r="A65" s="164">
        <v>56</v>
      </c>
      <c r="B65" s="174" t="s">
        <v>50</v>
      </c>
      <c r="C65" s="166"/>
      <c r="D65" s="25"/>
      <c r="E65" s="152"/>
      <c r="F65" s="152"/>
      <c r="G65" s="152"/>
      <c r="H65" s="152"/>
      <c r="I65" s="152"/>
      <c r="J65" s="152"/>
      <c r="K65" s="152"/>
      <c r="L65" s="152"/>
      <c r="M65" s="152"/>
      <c r="N65" s="152"/>
      <c r="O65" s="152"/>
      <c r="P65" s="154"/>
      <c r="IO65" s="170"/>
      <c r="IP65" s="170"/>
      <c r="IQ65" s="170"/>
      <c r="IR65" s="170"/>
      <c r="IS65" s="170"/>
      <c r="IT65" s="170"/>
      <c r="IU65" s="170"/>
    </row>
    <row r="66" spans="1:255" s="169" customFormat="1" ht="40.5">
      <c r="A66" s="164">
        <v>57</v>
      </c>
      <c r="B66" s="167" t="s">
        <v>146</v>
      </c>
      <c r="C66" s="20" t="s">
        <v>39</v>
      </c>
      <c r="D66" s="179">
        <v>6</v>
      </c>
      <c r="E66" s="152"/>
      <c r="F66" s="152"/>
      <c r="G66" s="152"/>
      <c r="H66" s="152"/>
      <c r="I66" s="152"/>
      <c r="J66" s="152"/>
      <c r="K66" s="152"/>
      <c r="L66" s="152"/>
      <c r="M66" s="152"/>
      <c r="N66" s="152"/>
      <c r="O66" s="152"/>
      <c r="P66" s="154"/>
      <c r="IO66" s="170"/>
      <c r="IP66" s="170"/>
      <c r="IQ66" s="170"/>
      <c r="IR66" s="170"/>
      <c r="IS66" s="170"/>
      <c r="IT66" s="170"/>
      <c r="IU66" s="170"/>
    </row>
    <row r="67" spans="1:255" s="169" customFormat="1" ht="27">
      <c r="A67" s="164">
        <v>58</v>
      </c>
      <c r="B67" s="180" t="s">
        <v>147</v>
      </c>
      <c r="C67" s="20" t="s">
        <v>110</v>
      </c>
      <c r="D67" s="24">
        <v>92.5</v>
      </c>
      <c r="E67" s="157"/>
      <c r="F67" s="152"/>
      <c r="G67" s="152"/>
      <c r="H67" s="152"/>
      <c r="I67" s="152"/>
      <c r="J67" s="152"/>
      <c r="K67" s="152"/>
      <c r="L67" s="152"/>
      <c r="M67" s="152"/>
      <c r="N67" s="152"/>
      <c r="O67" s="152"/>
      <c r="P67" s="154"/>
      <c r="IO67" s="170"/>
      <c r="IP67" s="170"/>
      <c r="IQ67" s="170"/>
      <c r="IR67" s="170"/>
      <c r="IS67" s="170"/>
      <c r="IT67" s="170"/>
      <c r="IU67" s="170"/>
    </row>
    <row r="68" spans="1:15" ht="25.5">
      <c r="A68" s="80"/>
      <c r="B68" s="139" t="s">
        <v>41</v>
      </c>
      <c r="C68" s="140"/>
      <c r="D68" s="141"/>
      <c r="E68" s="17"/>
      <c r="F68" s="17"/>
      <c r="G68" s="17"/>
      <c r="H68" s="17"/>
      <c r="I68" s="17"/>
      <c r="J68" s="41"/>
      <c r="K68" s="142"/>
      <c r="L68" s="142"/>
      <c r="M68" s="142"/>
      <c r="N68" s="142"/>
      <c r="O68" s="142"/>
    </row>
    <row r="69" spans="1:15" s="55" customFormat="1" ht="13.5">
      <c r="A69" s="74"/>
      <c r="B69" s="74" t="s">
        <v>20</v>
      </c>
      <c r="C69" s="198" t="s">
        <v>330</v>
      </c>
      <c r="D69" s="75"/>
      <c r="E69" s="76"/>
      <c r="F69" s="76"/>
      <c r="G69" s="76"/>
      <c r="H69" s="76"/>
      <c r="I69" s="70"/>
      <c r="J69" s="70"/>
      <c r="K69" s="70"/>
      <c r="L69" s="70"/>
      <c r="M69" s="70"/>
      <c r="N69" s="70"/>
      <c r="O69" s="75"/>
    </row>
    <row r="70" spans="1:15" s="55" customFormat="1" ht="13.5">
      <c r="A70" s="74"/>
      <c r="B70" s="74" t="s">
        <v>21</v>
      </c>
      <c r="C70" s="198" t="s">
        <v>330</v>
      </c>
      <c r="D70" s="75"/>
      <c r="E70" s="74"/>
      <c r="F70" s="74"/>
      <c r="G70" s="74"/>
      <c r="H70" s="74"/>
      <c r="I70" s="70"/>
      <c r="J70" s="70"/>
      <c r="K70" s="70"/>
      <c r="L70" s="70"/>
      <c r="M70" s="70"/>
      <c r="N70" s="70"/>
      <c r="O70" s="75"/>
    </row>
    <row r="71" spans="1:15" s="55" customFormat="1" ht="13.5">
      <c r="A71" s="77"/>
      <c r="B71" s="77" t="s">
        <v>40</v>
      </c>
      <c r="C71" s="74"/>
      <c r="D71" s="78"/>
      <c r="E71" s="74"/>
      <c r="F71" s="74"/>
      <c r="G71" s="74"/>
      <c r="H71" s="74"/>
      <c r="I71" s="70"/>
      <c r="J71" s="70"/>
      <c r="K71" s="70"/>
      <c r="L71" s="70"/>
      <c r="M71" s="70"/>
      <c r="N71" s="70"/>
      <c r="O71" s="79"/>
    </row>
    <row r="72" spans="1:248" ht="12.75" customHeight="1">
      <c r="A72" s="80"/>
      <c r="B72" s="81" t="s">
        <v>108</v>
      </c>
      <c r="C72" s="82">
        <v>0.21</v>
      </c>
      <c r="D72" s="83"/>
      <c r="E72" s="67"/>
      <c r="F72" s="67"/>
      <c r="G72" s="67"/>
      <c r="H72" s="67"/>
      <c r="I72" s="67"/>
      <c r="J72" s="84"/>
      <c r="K72" s="85"/>
      <c r="L72" s="67"/>
      <c r="M72" s="66"/>
      <c r="N72" s="67"/>
      <c r="O72" s="25"/>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row>
    <row r="73" spans="1:248" ht="12.75" customHeight="1">
      <c r="A73" s="80"/>
      <c r="B73" s="86" t="s">
        <v>4</v>
      </c>
      <c r="C73" s="67"/>
      <c r="D73" s="83"/>
      <c r="E73" s="67"/>
      <c r="F73" s="67"/>
      <c r="G73" s="67"/>
      <c r="H73" s="67"/>
      <c r="I73" s="67"/>
      <c r="J73" s="84"/>
      <c r="K73" s="85"/>
      <c r="L73" s="67"/>
      <c r="M73" s="66"/>
      <c r="N73" s="67"/>
      <c r="O73" s="87"/>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row>
    <row r="74" spans="1:248" ht="12.75" customHeight="1">
      <c r="A74" s="199"/>
      <c r="B74" s="200"/>
      <c r="C74" s="93"/>
      <c r="D74" s="134"/>
      <c r="E74" s="93"/>
      <c r="F74" s="93"/>
      <c r="G74" s="93"/>
      <c r="H74" s="93"/>
      <c r="I74" s="93"/>
      <c r="J74" s="136"/>
      <c r="K74" s="135"/>
      <c r="L74" s="93"/>
      <c r="M74" s="138"/>
      <c r="N74" s="93"/>
      <c r="O74" s="137"/>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row>
    <row r="75" spans="2:248" ht="12.75" customHeight="1">
      <c r="B75" s="133"/>
      <c r="C75" s="93"/>
      <c r="D75" s="134"/>
      <c r="E75" s="93"/>
      <c r="F75" s="93"/>
      <c r="G75" s="93"/>
      <c r="H75" s="93"/>
      <c r="I75" s="93"/>
      <c r="J75" s="136"/>
      <c r="K75" s="135"/>
      <c r="L75" s="93"/>
      <c r="M75" s="138"/>
      <c r="N75" s="93"/>
      <c r="O75" s="93"/>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row>
    <row r="76" spans="1:248" ht="15" customHeight="1">
      <c r="A76" s="143"/>
      <c r="B76" s="265" t="s">
        <v>333</v>
      </c>
      <c r="C76" s="93"/>
      <c r="D76" s="134"/>
      <c r="E76" s="147"/>
      <c r="F76" s="135"/>
      <c r="G76" s="151"/>
      <c r="H76" s="147"/>
      <c r="I76" s="147"/>
      <c r="J76" s="147"/>
      <c r="K76" s="147"/>
      <c r="L76" s="147"/>
      <c r="M76" s="147"/>
      <c r="N76" s="147"/>
      <c r="O76" s="147"/>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row>
    <row r="77" spans="1:248" ht="14.25">
      <c r="A77" s="143"/>
      <c r="B77" s="265"/>
      <c r="C77" s="93"/>
      <c r="D77" s="134"/>
      <c r="F77" s="135"/>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row>
    <row r="78" spans="2:248" ht="12.75" customHeight="1">
      <c r="B78" s="265"/>
      <c r="C78" s="93"/>
      <c r="D78" s="134"/>
      <c r="E78" s="93"/>
      <c r="F78" s="93"/>
      <c r="G78" s="93"/>
      <c r="H78" s="93"/>
      <c r="I78" s="93"/>
      <c r="J78" s="136"/>
      <c r="K78" s="135"/>
      <c r="L78" s="93"/>
      <c r="M78" s="138"/>
      <c r="N78" s="93"/>
      <c r="O78" s="93"/>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row>
    <row r="79" spans="1:248" ht="15" customHeight="1">
      <c r="A79" s="143"/>
      <c r="B79" s="265"/>
      <c r="C79" s="93"/>
      <c r="D79" s="134"/>
      <c r="E79" s="147"/>
      <c r="F79" s="135"/>
      <c r="G79" s="151"/>
      <c r="H79" s="147"/>
      <c r="I79" s="147"/>
      <c r="J79" s="147"/>
      <c r="K79" s="147"/>
      <c r="L79" s="147"/>
      <c r="M79" s="147"/>
      <c r="N79" s="147"/>
      <c r="O79" s="147"/>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row>
    <row r="80" spans="1:248" ht="14.25">
      <c r="A80" s="143"/>
      <c r="B80" s="265"/>
      <c r="C80" s="145"/>
      <c r="D80" s="146"/>
      <c r="F80" s="135"/>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row>
    <row r="81" spans="2:4" ht="14.25">
      <c r="B81" s="265" t="s">
        <v>334</v>
      </c>
      <c r="D81" s="148"/>
    </row>
  </sheetData>
  <sheetProtection selectLockedCells="1" selectUnlockedCells="1"/>
  <mergeCells count="5">
    <mergeCell ref="A7:A8"/>
    <mergeCell ref="B7:B8"/>
    <mergeCell ref="C3:H3"/>
    <mergeCell ref="C4:H4"/>
    <mergeCell ref="C5:H5"/>
  </mergeCells>
  <printOptions/>
  <pageMargins left="0.31496062992125984" right="0.31496062992125984" top="0.8267716535433072" bottom="0.15748031496062992" header="0.7086614173228347" footer="0.1181102362204724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RDMV</cp:lastModifiedBy>
  <cp:lastPrinted>2018-02-23T14:13:22Z</cp:lastPrinted>
  <dcterms:created xsi:type="dcterms:W3CDTF">2015-04-07T08:51:27Z</dcterms:created>
  <dcterms:modified xsi:type="dcterms:W3CDTF">2018-03-29T10:29:48Z</dcterms:modified>
  <cp:category/>
  <cp:version/>
  <cp:contentType/>
  <cp:contentStatus/>
</cp:coreProperties>
</file>